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O:\Fostering 4 Rock Stars\Maddie's Fund Apprenticeship Program\Documents to Customize\Foster Coordinator\"/>
    </mc:Choice>
  </mc:AlternateContent>
  <bookViews>
    <workbookView xWindow="0" yWindow="0" windowWidth="28800" windowHeight="12435" tabRatio="500"/>
  </bookViews>
  <sheets>
    <sheet name="Budget" sheetId="1" r:id="rId1"/>
    <sheet name="Foster-Mentor Bag Costs" sheetId="2" r:id="rId2"/>
  </sheet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C15" i="1" l="1"/>
  <c r="C42" i="1" l="1"/>
  <c r="C39" i="1"/>
  <c r="C33" i="1"/>
  <c r="C38" i="1"/>
  <c r="F52" i="2"/>
  <c r="F21" i="2"/>
  <c r="C43" i="1" l="1"/>
  <c r="C40" i="1"/>
  <c r="C53" i="1" l="1"/>
  <c r="C55" i="1" s="1"/>
  <c r="C45" i="1" l="1"/>
  <c r="C48" i="1" s="1"/>
  <c r="C32" i="1"/>
  <c r="C21" i="1"/>
  <c r="C9" i="1"/>
  <c r="C29" i="1" l="1"/>
  <c r="C30" i="1"/>
  <c r="C34" i="1" s="1"/>
  <c r="C16" i="1"/>
  <c r="C18" i="1" s="1"/>
  <c r="C50" i="1" l="1"/>
  <c r="C57" i="1" s="1"/>
</calcChain>
</file>

<file path=xl/comments1.xml><?xml version="1.0" encoding="utf-8"?>
<comments xmlns="http://schemas.openxmlformats.org/spreadsheetml/2006/main">
  <authors>
    <author>Karen Green</author>
  </authors>
  <commentList>
    <comment ref="C11" authorId="0" shapeId="0">
      <text>
        <r>
          <rPr>
            <b/>
            <sz val="9"/>
            <color indexed="81"/>
            <rFont val="Tahoma"/>
            <charset val="1"/>
          </rPr>
          <t>Karen Green:</t>
        </r>
        <r>
          <rPr>
            <sz val="9"/>
            <color indexed="81"/>
            <rFont val="Tahoma"/>
            <charset val="1"/>
          </rPr>
          <t xml:space="preserve">
If this is really one cent, then the total should be $1.01 instead of $1.10. </t>
        </r>
      </text>
    </comment>
    <comment ref="D16" authorId="0" shapeId="0">
      <text>
        <r>
          <rPr>
            <b/>
            <sz val="9"/>
            <color indexed="81"/>
            <rFont val="Tahoma"/>
            <charset val="1"/>
          </rPr>
          <t>Karen Green:</t>
        </r>
        <r>
          <rPr>
            <sz val="9"/>
            <color indexed="81"/>
            <rFont val="Tahoma"/>
            <charset val="1"/>
          </rPr>
          <t xml:space="preserve">
I would remove this note--it's not helpful to the groups who will be looking at it. </t>
        </r>
      </text>
    </comment>
  </commentList>
</comments>
</file>

<file path=xl/sharedStrings.xml><?xml version="1.0" encoding="utf-8"?>
<sst xmlns="http://schemas.openxmlformats.org/spreadsheetml/2006/main" count="134" uniqueCount="106">
  <si>
    <t>Medications</t>
    <phoneticPr fontId="1" type="noConversion"/>
  </si>
  <si>
    <t>Other</t>
    <phoneticPr fontId="1" type="noConversion"/>
  </si>
  <si>
    <t>Medical</t>
    <phoneticPr fontId="1" type="noConversion"/>
  </si>
  <si>
    <t>Budget Spreadsheet</t>
    <phoneticPr fontId="1" type="noConversion"/>
  </si>
  <si>
    <t>TOTAL</t>
    <phoneticPr fontId="1" type="noConversion"/>
  </si>
  <si>
    <t># Foster baby bags</t>
    <phoneticPr fontId="1" type="noConversion"/>
  </si>
  <si>
    <t># Mentor bags</t>
    <phoneticPr fontId="1" type="noConversion"/>
  </si>
  <si>
    <t>Spay/neuter (average cost)</t>
    <phoneticPr fontId="1" type="noConversion"/>
  </si>
  <si>
    <t>Spay/neuter total cost</t>
    <phoneticPr fontId="1" type="noConversion"/>
  </si>
  <si>
    <t>% increase</t>
    <phoneticPr fontId="1" type="noConversion"/>
  </si>
  <si>
    <t>Approximate weekly staff hours</t>
    <phoneticPr fontId="1" type="noConversion"/>
  </si>
  <si>
    <t>Hourly rate</t>
    <phoneticPr fontId="1" type="noConversion"/>
  </si>
  <si>
    <t>Taxes</t>
    <phoneticPr fontId="1" type="noConversion"/>
  </si>
  <si>
    <t>TOTAL</t>
  </si>
  <si>
    <t>Staffing</t>
    <phoneticPr fontId="1" type="noConversion"/>
  </si>
  <si>
    <t>Office Supplies</t>
    <phoneticPr fontId="1" type="noConversion"/>
  </si>
  <si>
    <t>Foster Supplies</t>
    <phoneticPr fontId="1" type="noConversion"/>
  </si>
  <si>
    <t>Food</t>
    <phoneticPr fontId="1" type="noConversion"/>
  </si>
  <si>
    <t>Supplies</t>
    <phoneticPr fontId="1" type="noConversion"/>
  </si>
  <si>
    <t>Foster baby bag refills</t>
    <phoneticPr fontId="1" type="noConversion"/>
  </si>
  <si>
    <t>Mentor bag refills</t>
    <phoneticPr fontId="1" type="noConversion"/>
  </si>
  <si>
    <t>Vaccines</t>
    <phoneticPr fontId="1" type="noConversion"/>
  </si>
  <si>
    <t>Benefits (ex: Annual Med. Benefits)</t>
  </si>
  <si>
    <t>Training</t>
  </si>
  <si>
    <t>Year-End Gifts</t>
  </si>
  <si>
    <t>Fostering 4 Rock Stars</t>
  </si>
  <si>
    <t xml:space="preserve">Make sure your goal is reasonable and you are able to support the kittens through S/N and adoption. </t>
  </si>
  <si>
    <t>Foster brochures, foster manuals, mentor manuals, agreements, etc.</t>
  </si>
  <si>
    <t>This is optional. You do not have to feed people during trainings.</t>
  </si>
  <si>
    <t>Pens, laptop, projector, etc.</t>
  </si>
  <si>
    <t>Thank you cards, mentor gifts if desired.</t>
  </si>
  <si>
    <t>This is based on you having 50 foster families per year helping you. This is a good measure for groups trying to foster up to 300 kittens. If you will be fostering 300-600 kittens then you should consider supplying up to 50 baby bags. If over 600 kittens consider 75 bags.</t>
  </si>
  <si>
    <t>If your foster kittens are returning to the shelter for adoption increase your food and litter budget if you will be housing more.</t>
  </si>
  <si>
    <t>Food/litter (onsite)</t>
  </si>
  <si>
    <t>Consider things like special diet food (Recovery, A/D, Mother and Baby Cat, Kitten Attract, etc.</t>
  </si>
  <si>
    <t>Revenue</t>
  </si>
  <si>
    <t>Adoption revenue</t>
  </si>
  <si>
    <t>Kitten adoption fee</t>
  </si>
  <si>
    <t>Grant from Cat Adoption Team</t>
  </si>
  <si>
    <t>GRAND TOTAL EXPENSES</t>
  </si>
  <si>
    <t>GRAND TOTAL REVENUE</t>
  </si>
  <si>
    <t>GRAND TOTAL</t>
  </si>
  <si>
    <t>A Program of Cat Adoption Team and Maddie's Fund</t>
  </si>
  <si>
    <t>FVRCP (2.5 @ $1.44 ea)</t>
  </si>
  <si>
    <t>Syringes (2.5 @ $0.06 ea)</t>
  </si>
  <si>
    <t>Needles (2.5 @ $0.03 ea)</t>
  </si>
  <si>
    <t>Advantage (100% @ $1.80 ea)</t>
  </si>
  <si>
    <t>Ivermectin (40% @ $0.01 ea)</t>
  </si>
  <si>
    <t>Foster Supply Bag</t>
  </si>
  <si>
    <t>Item</t>
  </si>
  <si>
    <t>Quantity</t>
  </si>
  <si>
    <t>Estimated Cost Each</t>
  </si>
  <si>
    <t>Notes</t>
  </si>
  <si>
    <t>Extra Cost</t>
  </si>
  <si>
    <t>Total Estimated Cost</t>
  </si>
  <si>
    <t>1 mL syringes</t>
  </si>
  <si>
    <t>3 mL syringes</t>
  </si>
  <si>
    <t>Flea comb</t>
  </si>
  <si>
    <t>Tube A&amp;D</t>
  </si>
  <si>
    <t>Requires empty tube, A&amp;D is about $1.55/oz</t>
  </si>
  <si>
    <t>Bottle of strongid</t>
  </si>
  <si>
    <t>Requires Yorker bottle, Strongid is about $1/oz</t>
  </si>
  <si>
    <t>Bottle of amoxicillin powder</t>
  </si>
  <si>
    <t>Requires Yorker</t>
  </si>
  <si>
    <t>Scale</t>
  </si>
  <si>
    <t>Requires A/C adapter (~$5)</t>
  </si>
  <si>
    <t>Bottle of rubbing alcohol</t>
  </si>
  <si>
    <t>Set of gloves</t>
  </si>
  <si>
    <t>Packets of lubrication</t>
  </si>
  <si>
    <t>Toenail clipper</t>
  </si>
  <si>
    <t>Syringe of karo syrup</t>
  </si>
  <si>
    <t>Requires syringe</t>
  </si>
  <si>
    <t>Bag of 12 @ FortiFlora with dosage label</t>
  </si>
  <si>
    <t>Free to us</t>
  </si>
  <si>
    <t>Bottle of shampoo</t>
  </si>
  <si>
    <t>Requires Yorker bottle</t>
  </si>
  <si>
    <t>Small washcloths</t>
  </si>
  <si>
    <t>Thermometer</t>
  </si>
  <si>
    <t>Stool sample containers</t>
  </si>
  <si>
    <t>Total Cost</t>
  </si>
  <si>
    <t>Mentor Supply Bag</t>
  </si>
  <si>
    <t>Total Estmated Cost</t>
  </si>
  <si>
    <t>3 mL syringes with needle - for vaccines</t>
  </si>
  <si>
    <t>50 or 60 mL syringes</t>
  </si>
  <si>
    <t>50 or 60 mL syringes for syringe feeding</t>
  </si>
  <si>
    <t>Butterfly kits - mix of 21 and 23 gauge</t>
  </si>
  <si>
    <t>18 gauge needles for drawing fluids</t>
  </si>
  <si>
    <t>22 gauge needles</t>
  </si>
  <si>
    <t>Lactated Ringer's fluid bags - 250 mL</t>
  </si>
  <si>
    <t>Bottles of Strongid</t>
  </si>
  <si>
    <t>Bottle of tobramycin</t>
  </si>
  <si>
    <t>Bottle of little noses</t>
  </si>
  <si>
    <t>Syringe of Karo syrup</t>
  </si>
  <si>
    <t>Jars baby food - Turkey, Chicken, &amp; Beef</t>
  </si>
  <si>
    <t>Cans of A/D critical care food</t>
  </si>
  <si>
    <t>We carry 1L and this is the price</t>
  </si>
  <si>
    <t>Cost Foster baby bags ($62 ea)</t>
  </si>
  <si>
    <t>Mentor bags ($95 ea)</t>
  </si>
  <si>
    <t>Packets of lubricant</t>
  </si>
  <si>
    <t>This number should show how many hours you are forecasting the employee will be working on the foster program. Remember that in the slower months it will be less and during kitten season it will be more. Estimate the average for the year and enter that figure here.</t>
  </si>
  <si>
    <t>Yearly salary (base, 52 wks/yr)</t>
  </si>
  <si>
    <t xml:space="preserve">Fill in how many mentors you expect to have. One bag per mentor. Ideally, you will have at least 3 to start and they should be managing about 5-8 foster families (not all may foster at one time). </t>
  </si>
  <si>
    <t>These can be replaced with a multi-treatment drug like Revolution. If you do so, please make the Advantage line reflect this number and leave the others as zero.</t>
  </si>
  <si>
    <t xml:space="preserve">Fill in white cells only. Blue and green cells auto-populate. </t>
  </si>
  <si>
    <t># of kittens fostered in 2018</t>
  </si>
  <si>
    <t>Goal # kittens fostered for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</si>
</sst>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quot;$&quot;#,##0.00"/>
    <numFmt numFmtId="165" formatCode="&quot;$&quot;#,##0"/>
  </numFmts>
  <fonts count="15" x14ac:knownFonts="1">
    <font>
      <sz val="10"/>
      <name val="Verdana"/>
    </font>
    <font>
      <sz val="8"/>
      <name val="Verdana"/>
      <family val="2"/>
    </font>
    <font>
      <sz val="10"/>
      <name val="Arial"/>
      <family val="2"/>
    </font>
    <font>
      <b/>
      <sz val="12"/>
      <name val="Arial"/>
      <family val="2"/>
    </font>
    <font>
      <sz val="10"/>
      <color rgb="FF222222"/>
      <name val="Arial"/>
      <family val="2"/>
    </font>
    <font>
      <sz val="9"/>
      <color indexed="81"/>
      <name val="Tahoma"/>
      <charset val="1"/>
    </font>
    <font>
      <b/>
      <sz val="9"/>
      <color indexed="81"/>
      <name val="Tahoma"/>
      <charset val="1"/>
    </font>
    <font>
      <sz val="14"/>
      <name val="Century Gothic"/>
      <family val="2"/>
    </font>
    <font>
      <sz val="11"/>
      <name val="Century Gothic"/>
      <family val="2"/>
    </font>
    <font>
      <sz val="12"/>
      <name val="Century Gothic"/>
      <family val="2"/>
    </font>
    <font>
      <sz val="10"/>
      <name val="Century Gothic"/>
      <family val="2"/>
    </font>
    <font>
      <u/>
      <sz val="11"/>
      <name val="Century Gothic"/>
      <family val="2"/>
    </font>
    <font>
      <b/>
      <sz val="11"/>
      <name val="Century Gothic"/>
      <family val="2"/>
    </font>
    <font>
      <sz val="11"/>
      <color rgb="FFFF0000"/>
      <name val="Century Gothic"/>
      <family val="2"/>
    </font>
    <font>
      <b/>
      <sz val="14"/>
      <name val="Century Gothic"/>
      <family val="2"/>
    </font>
  </fonts>
  <fills count="6">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rgb="FFFFFFFF"/>
        <bgColor indexed="64"/>
      </patternFill>
    </fill>
    <fill>
      <patternFill patternType="solid">
        <fgColor rgb="FF00CC6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CCCCCC"/>
      </bottom>
      <diagonal/>
    </border>
  </borders>
  <cellStyleXfs count="1">
    <xf numFmtId="0" fontId="0" fillId="0" borderId="0"/>
  </cellStyleXfs>
  <cellXfs count="60">
    <xf numFmtId="0" fontId="0" fillId="0" borderId="0" xfId="0"/>
    <xf numFmtId="0" fontId="2" fillId="0" borderId="4" xfId="0" applyFont="1" applyBorder="1" applyAlignment="1">
      <alignment wrapText="1"/>
    </xf>
    <xf numFmtId="0" fontId="2" fillId="4" borderId="4" xfId="0" applyFont="1" applyFill="1" applyBorder="1" applyAlignment="1">
      <alignment wrapText="1"/>
    </xf>
    <xf numFmtId="0" fontId="3" fillId="0" borderId="5" xfId="0" applyFont="1" applyBorder="1" applyAlignment="1">
      <alignment wrapText="1"/>
    </xf>
    <xf numFmtId="0" fontId="2" fillId="0" borderId="5" xfId="0" applyFont="1" applyBorder="1" applyAlignment="1">
      <alignment wrapText="1"/>
    </xf>
    <xf numFmtId="0" fontId="4" fillId="0" borderId="6" xfId="0" applyFont="1" applyBorder="1" applyAlignment="1">
      <alignment vertical="top" wrapText="1"/>
    </xf>
    <xf numFmtId="0" fontId="2" fillId="0" borderId="6" xfId="0" applyFont="1" applyBorder="1" applyAlignment="1">
      <alignment wrapText="1"/>
    </xf>
    <xf numFmtId="0" fontId="4" fillId="0" borderId="6" xfId="0" applyFont="1" applyBorder="1" applyAlignment="1">
      <alignment horizontal="right" vertical="top" wrapText="1"/>
    </xf>
    <xf numFmtId="0" fontId="4" fillId="4" borderId="6" xfId="0" applyFont="1" applyFill="1" applyBorder="1" applyAlignment="1">
      <alignment horizontal="right" vertical="top" wrapText="1"/>
    </xf>
    <xf numFmtId="0" fontId="4" fillId="4" borderId="6" xfId="0" applyFont="1" applyFill="1" applyBorder="1" applyAlignment="1">
      <alignment horizontal="right" wrapText="1"/>
    </xf>
    <xf numFmtId="0" fontId="2" fillId="0" borderId="7" xfId="0" applyFont="1" applyBorder="1" applyAlignment="1">
      <alignment wrapText="1"/>
    </xf>
    <xf numFmtId="0" fontId="4" fillId="4" borderId="6" xfId="0" applyFont="1" applyFill="1" applyBorder="1" applyAlignment="1">
      <alignment vertical="top" wrapText="1"/>
    </xf>
    <xf numFmtId="0" fontId="4" fillId="4" borderId="6" xfId="0" applyFont="1" applyFill="1" applyBorder="1" applyAlignment="1">
      <alignment wrapText="1"/>
    </xf>
    <xf numFmtId="0" fontId="4" fillId="4" borderId="6" xfId="0" applyFont="1" applyFill="1" applyBorder="1" applyAlignment="1">
      <alignment horizontal="center" wrapText="1"/>
    </xf>
    <xf numFmtId="2" fontId="2" fillId="0" borderId="5" xfId="0" applyNumberFormat="1" applyFont="1" applyBorder="1" applyAlignment="1">
      <alignment horizontal="right" wrapText="1"/>
    </xf>
    <xf numFmtId="2" fontId="2" fillId="0" borderId="4" xfId="0" applyNumberFormat="1" applyFont="1" applyBorder="1" applyAlignment="1">
      <alignment horizontal="right" wrapText="1"/>
    </xf>
    <xf numFmtId="2" fontId="2" fillId="0" borderId="6" xfId="0" applyNumberFormat="1" applyFont="1" applyBorder="1" applyAlignment="1">
      <alignment horizontal="right" wrapText="1"/>
    </xf>
    <xf numFmtId="2" fontId="2" fillId="0" borderId="7" xfId="0" applyNumberFormat="1" applyFont="1" applyBorder="1" applyAlignment="1">
      <alignment horizontal="right" wrapText="1"/>
    </xf>
    <xf numFmtId="2" fontId="4" fillId="0" borderId="6" xfId="0" applyNumberFormat="1" applyFont="1" applyBorder="1" applyAlignment="1">
      <alignment horizontal="right" vertical="top" wrapText="1"/>
    </xf>
    <xf numFmtId="2" fontId="2" fillId="0" borderId="6" xfId="0" applyNumberFormat="1" applyFont="1" applyBorder="1" applyAlignment="1">
      <alignment wrapText="1"/>
    </xf>
    <xf numFmtId="2" fontId="4" fillId="4" borderId="6" xfId="0" applyNumberFormat="1" applyFont="1" applyFill="1" applyBorder="1" applyAlignment="1">
      <alignment horizontal="right" wrapText="1"/>
    </xf>
    <xf numFmtId="2" fontId="2" fillId="0" borderId="4" xfId="0" applyNumberFormat="1" applyFont="1" applyBorder="1" applyAlignment="1">
      <alignment wrapText="1"/>
    </xf>
    <xf numFmtId="2" fontId="2" fillId="0" borderId="7" xfId="0" applyNumberFormat="1" applyFont="1" applyBorder="1" applyAlignment="1">
      <alignment wrapText="1"/>
    </xf>
    <xf numFmtId="8" fontId="4" fillId="0" borderId="6" xfId="0" applyNumberFormat="1" applyFont="1" applyBorder="1" applyAlignment="1">
      <alignment horizontal="right" vertical="top" wrapText="1"/>
    </xf>
    <xf numFmtId="8" fontId="2" fillId="0" borderId="6" xfId="0" applyNumberFormat="1" applyFont="1" applyBorder="1" applyAlignment="1">
      <alignment horizontal="right" wrapText="1"/>
    </xf>
    <xf numFmtId="2" fontId="4" fillId="0" borderId="6" xfId="0" applyNumberFormat="1" applyFont="1" applyBorder="1" applyAlignment="1">
      <alignment horizontal="right" wrapText="1"/>
    </xf>
    <xf numFmtId="0" fontId="4" fillId="0" borderId="6" xfId="0" applyFont="1" applyBorder="1" applyAlignment="1">
      <alignment wrapText="1"/>
    </xf>
    <xf numFmtId="2" fontId="4" fillId="0" borderId="6" xfId="0" applyNumberFormat="1" applyFont="1" applyBorder="1" applyAlignment="1">
      <alignment wrapText="1"/>
    </xf>
    <xf numFmtId="0" fontId="7" fillId="0" borderId="0" xfId="0" applyFont="1"/>
    <xf numFmtId="0" fontId="8" fillId="0" borderId="0" xfId="0" applyFont="1"/>
    <xf numFmtId="3" fontId="8" fillId="0" borderId="0" xfId="0" applyNumberFormat="1" applyFont="1" applyAlignment="1">
      <alignment horizontal="right"/>
    </xf>
    <xf numFmtId="0" fontId="9" fillId="0" borderId="0" xfId="0" applyFont="1"/>
    <xf numFmtId="0" fontId="10" fillId="0" borderId="0" xfId="0" applyFont="1"/>
    <xf numFmtId="3" fontId="8" fillId="0" borderId="1" xfId="0" applyNumberFormat="1" applyFont="1" applyFill="1" applyBorder="1" applyAlignment="1">
      <alignment horizontal="right"/>
    </xf>
    <xf numFmtId="9" fontId="8" fillId="2" borderId="1" xfId="0" applyNumberFormat="1" applyFont="1" applyFill="1" applyBorder="1" applyAlignment="1">
      <alignment horizontal="right"/>
    </xf>
    <xf numFmtId="165" fontId="8" fillId="3" borderId="1" xfId="0" applyNumberFormat="1" applyFont="1" applyFill="1" applyBorder="1" applyAlignment="1">
      <alignment horizontal="right"/>
    </xf>
    <xf numFmtId="3" fontId="8" fillId="0" borderId="3" xfId="0" applyNumberFormat="1" applyFont="1" applyFill="1" applyBorder="1" applyAlignment="1">
      <alignment horizontal="right"/>
    </xf>
    <xf numFmtId="0" fontId="11" fillId="0" borderId="0" xfId="0" applyFont="1"/>
    <xf numFmtId="3" fontId="8" fillId="0" borderId="2" xfId="0" applyNumberFormat="1" applyFont="1" applyFill="1" applyBorder="1" applyAlignment="1">
      <alignment horizontal="right"/>
    </xf>
    <xf numFmtId="3" fontId="8" fillId="3" borderId="1" xfId="0" applyNumberFormat="1" applyFont="1" applyFill="1" applyBorder="1" applyAlignment="1">
      <alignment horizontal="right"/>
    </xf>
    <xf numFmtId="164" fontId="8" fillId="0" borderId="1" xfId="0" applyNumberFormat="1" applyFont="1" applyBorder="1" applyAlignment="1">
      <alignment horizontal="right"/>
    </xf>
    <xf numFmtId="165" fontId="8" fillId="2" borderId="1" xfId="0" applyNumberFormat="1" applyFont="1" applyFill="1" applyBorder="1" applyAlignment="1">
      <alignment horizontal="right"/>
    </xf>
    <xf numFmtId="165" fontId="8" fillId="0" borderId="1" xfId="0" applyNumberFormat="1" applyFont="1" applyBorder="1" applyAlignment="1">
      <alignment horizontal="right"/>
    </xf>
    <xf numFmtId="0" fontId="12" fillId="0" borderId="0" xfId="0" applyFont="1"/>
    <xf numFmtId="0" fontId="12" fillId="0" borderId="0" xfId="0" applyFont="1" applyAlignment="1">
      <alignment horizontal="right"/>
    </xf>
    <xf numFmtId="165" fontId="12" fillId="2" borderId="1" xfId="0" applyNumberFormat="1" applyFont="1" applyFill="1" applyBorder="1" applyAlignment="1">
      <alignment horizontal="right"/>
    </xf>
    <xf numFmtId="0" fontId="8" fillId="0" borderId="0" xfId="0" applyFont="1" applyAlignment="1">
      <alignment horizontal="right"/>
    </xf>
    <xf numFmtId="165" fontId="8" fillId="0" borderId="0" xfId="0" applyNumberFormat="1" applyFont="1" applyAlignment="1">
      <alignment horizontal="right"/>
    </xf>
    <xf numFmtId="165" fontId="8" fillId="0" borderId="0" xfId="0" applyNumberFormat="1" applyFont="1" applyBorder="1" applyAlignment="1">
      <alignment horizontal="right"/>
    </xf>
    <xf numFmtId="0" fontId="8" fillId="0" borderId="0" xfId="0" applyFont="1" applyAlignment="1">
      <alignment horizontal="left" indent="1"/>
    </xf>
    <xf numFmtId="165" fontId="8" fillId="0" borderId="1" xfId="0" applyNumberFormat="1" applyFont="1" applyFill="1" applyBorder="1" applyAlignment="1">
      <alignment horizontal="right"/>
    </xf>
    <xf numFmtId="0" fontId="8" fillId="0" borderId="0" xfId="0" applyFont="1" applyAlignment="1">
      <alignment horizontal="left"/>
    </xf>
    <xf numFmtId="3" fontId="8" fillId="0" borderId="0" xfId="0" applyNumberFormat="1" applyFont="1" applyFill="1" applyBorder="1" applyAlignment="1">
      <alignment horizontal="right"/>
    </xf>
    <xf numFmtId="165" fontId="8" fillId="0" borderId="0" xfId="0" applyNumberFormat="1" applyFont="1" applyFill="1" applyBorder="1" applyAlignment="1">
      <alignment horizontal="right"/>
    </xf>
    <xf numFmtId="0" fontId="13" fillId="0" borderId="0" xfId="0" applyFont="1"/>
    <xf numFmtId="165" fontId="8" fillId="3" borderId="0" xfId="0" applyNumberFormat="1" applyFont="1" applyFill="1" applyAlignment="1">
      <alignment horizontal="right"/>
    </xf>
    <xf numFmtId="165" fontId="8" fillId="5" borderId="1" xfId="0" applyNumberFormat="1" applyFont="1" applyFill="1" applyBorder="1" applyAlignment="1">
      <alignment horizontal="right"/>
    </xf>
    <xf numFmtId="165" fontId="12" fillId="5" borderId="1" xfId="0" applyNumberFormat="1" applyFont="1" applyFill="1" applyBorder="1" applyAlignment="1">
      <alignment horizontal="right"/>
    </xf>
    <xf numFmtId="3" fontId="8" fillId="0" borderId="0" xfId="0" applyNumberFormat="1" applyFont="1" applyBorder="1" applyAlignment="1">
      <alignment horizontal="right"/>
    </xf>
    <xf numFmtId="0" fontId="14" fillId="0" borderId="0" xfId="0" applyFont="1"/>
  </cellXfs>
  <cellStyles count="1">
    <cellStyle name="Normal" xfId="0" builtinId="0"/>
  </cellStyles>
  <dxfs count="0"/>
  <tableStyles count="0" defaultTableStyle="TableStyleMedium9"/>
  <colors>
    <mruColors>
      <color rgb="FF00CC66"/>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tabSelected="1" zoomScalePageLayoutView="125" workbookViewId="0">
      <selection activeCell="A10" sqref="A10:XFD10"/>
    </sheetView>
  </sheetViews>
  <sheetFormatPr defaultColWidth="10.75" defaultRowHeight="16.5" x14ac:dyDescent="0.3"/>
  <cols>
    <col min="1" max="1" width="10.75" style="29"/>
    <col min="2" max="2" width="20.375" style="29" customWidth="1"/>
    <col min="3" max="3" width="10.75" style="30"/>
    <col min="4" max="4" width="3.625" style="29" customWidth="1"/>
    <col min="5" max="16384" width="10.75" style="29"/>
  </cols>
  <sheetData>
    <row r="1" spans="1:17" ht="18.75" x14ac:dyDescent="0.3">
      <c r="A1" s="59" t="s">
        <v>25</v>
      </c>
      <c r="B1" s="43"/>
    </row>
    <row r="2" spans="1:17" ht="17.25" x14ac:dyDescent="0.3">
      <c r="A2" s="31" t="s">
        <v>42</v>
      </c>
    </row>
    <row r="4" spans="1:17" ht="18.75" x14ac:dyDescent="0.3">
      <c r="A4" s="28" t="s">
        <v>3</v>
      </c>
      <c r="E4" s="32"/>
      <c r="F4" s="32"/>
      <c r="G4" s="32"/>
      <c r="H4" s="32"/>
      <c r="I4" s="32"/>
      <c r="J4" s="32"/>
      <c r="K4" s="32"/>
      <c r="L4" s="32"/>
      <c r="M4" s="32"/>
      <c r="N4" s="32"/>
      <c r="O4" s="32"/>
      <c r="P4" s="32"/>
      <c r="Q4" s="32"/>
    </row>
    <row r="5" spans="1:17" x14ac:dyDescent="0.3">
      <c r="A5" s="29" t="s">
        <v>103</v>
      </c>
      <c r="E5" s="32"/>
      <c r="F5" s="32"/>
      <c r="G5" s="32"/>
      <c r="H5" s="32"/>
      <c r="I5" s="32"/>
      <c r="J5" s="32"/>
      <c r="K5" s="32"/>
      <c r="L5" s="32"/>
      <c r="M5" s="32"/>
      <c r="N5" s="32"/>
      <c r="O5" s="32"/>
      <c r="P5" s="32"/>
      <c r="Q5" s="32"/>
    </row>
    <row r="6" spans="1:17" x14ac:dyDescent="0.3">
      <c r="E6" s="32"/>
      <c r="F6" s="32"/>
      <c r="G6" s="32"/>
      <c r="H6" s="32"/>
      <c r="I6" s="32"/>
      <c r="J6" s="32"/>
      <c r="K6" s="32"/>
      <c r="L6" s="32"/>
      <c r="M6" s="32"/>
      <c r="N6" s="32"/>
      <c r="O6" s="32"/>
      <c r="P6" s="32"/>
      <c r="Q6" s="32"/>
    </row>
    <row r="7" spans="1:17" x14ac:dyDescent="0.3">
      <c r="A7" s="29" t="s">
        <v>104</v>
      </c>
      <c r="C7" s="33">
        <v>0</v>
      </c>
      <c r="E7" s="32"/>
      <c r="F7" s="32"/>
      <c r="G7" s="32"/>
      <c r="H7" s="32"/>
      <c r="I7" s="32"/>
      <c r="J7" s="32"/>
      <c r="K7" s="32"/>
      <c r="L7" s="32"/>
      <c r="M7" s="32"/>
      <c r="N7" s="32"/>
      <c r="O7" s="32"/>
      <c r="P7" s="32"/>
      <c r="Q7" s="32"/>
    </row>
    <row r="8" spans="1:17" x14ac:dyDescent="0.3">
      <c r="A8" s="29" t="s">
        <v>105</v>
      </c>
      <c r="C8" s="33">
        <v>0</v>
      </c>
      <c r="E8" s="32" t="s">
        <v>26</v>
      </c>
      <c r="F8" s="32"/>
      <c r="G8" s="32"/>
      <c r="H8" s="32"/>
      <c r="I8" s="32"/>
      <c r="J8" s="32"/>
      <c r="K8" s="32"/>
      <c r="L8" s="32"/>
      <c r="M8" s="32"/>
      <c r="N8" s="32"/>
      <c r="O8" s="32"/>
      <c r="P8" s="32"/>
      <c r="Q8" s="32"/>
    </row>
    <row r="9" spans="1:17" x14ac:dyDescent="0.3">
      <c r="A9" s="29" t="s">
        <v>9</v>
      </c>
      <c r="C9" s="34" t="e">
        <f>(C8-C7)/C7</f>
        <v>#DIV/0!</v>
      </c>
      <c r="E9" s="32"/>
      <c r="F9" s="32"/>
      <c r="G9" s="32"/>
      <c r="H9" s="32"/>
      <c r="I9" s="32"/>
      <c r="J9" s="32"/>
      <c r="K9" s="32"/>
      <c r="L9" s="32"/>
      <c r="M9" s="32"/>
      <c r="N9" s="32"/>
      <c r="O9" s="32"/>
      <c r="P9" s="32"/>
      <c r="Q9" s="32"/>
    </row>
    <row r="10" spans="1:17" x14ac:dyDescent="0.3">
      <c r="A10" s="29" t="s">
        <v>37</v>
      </c>
      <c r="C10" s="35">
        <v>0</v>
      </c>
      <c r="E10" s="32"/>
      <c r="F10" s="32"/>
      <c r="G10" s="32"/>
      <c r="H10" s="32"/>
      <c r="I10" s="32"/>
      <c r="J10" s="32"/>
      <c r="K10" s="32"/>
      <c r="L10" s="32"/>
      <c r="M10" s="32"/>
      <c r="N10" s="32"/>
      <c r="O10" s="32"/>
      <c r="P10" s="32"/>
      <c r="Q10" s="32"/>
    </row>
    <row r="11" spans="1:17" x14ac:dyDescent="0.3">
      <c r="C11" s="36"/>
      <c r="E11" s="32"/>
      <c r="F11" s="32"/>
      <c r="G11" s="32"/>
      <c r="H11" s="32"/>
      <c r="I11" s="32"/>
      <c r="J11" s="32"/>
      <c r="K11" s="32"/>
      <c r="L11" s="32"/>
      <c r="M11" s="32"/>
      <c r="N11" s="32"/>
      <c r="O11" s="32"/>
      <c r="P11" s="32"/>
      <c r="Q11" s="32"/>
    </row>
    <row r="12" spans="1:17" x14ac:dyDescent="0.3">
      <c r="A12" s="37" t="s">
        <v>14</v>
      </c>
      <c r="C12" s="38"/>
      <c r="E12" s="32"/>
      <c r="F12" s="32"/>
      <c r="G12" s="32"/>
      <c r="H12" s="32"/>
      <c r="I12" s="32"/>
      <c r="J12" s="32"/>
      <c r="K12" s="32"/>
      <c r="L12" s="32"/>
      <c r="M12" s="32"/>
      <c r="N12" s="32"/>
      <c r="O12" s="32"/>
      <c r="P12" s="32"/>
      <c r="Q12" s="32"/>
    </row>
    <row r="13" spans="1:17" x14ac:dyDescent="0.3">
      <c r="A13" s="29" t="s">
        <v>10</v>
      </c>
      <c r="C13" s="39">
        <v>0</v>
      </c>
      <c r="E13" s="32" t="s">
        <v>99</v>
      </c>
      <c r="F13" s="32"/>
      <c r="G13" s="32"/>
      <c r="H13" s="32"/>
      <c r="I13" s="32"/>
      <c r="J13" s="32"/>
      <c r="K13" s="32"/>
      <c r="L13" s="32"/>
      <c r="M13" s="32"/>
      <c r="N13" s="32"/>
      <c r="O13" s="32"/>
      <c r="P13" s="32"/>
      <c r="Q13" s="32"/>
    </row>
    <row r="14" spans="1:17" x14ac:dyDescent="0.3">
      <c r="A14" s="29" t="s">
        <v>11</v>
      </c>
      <c r="C14" s="40">
        <v>0</v>
      </c>
      <c r="E14" s="32"/>
      <c r="F14" s="32"/>
      <c r="G14" s="32"/>
      <c r="H14" s="32"/>
      <c r="I14" s="32"/>
      <c r="J14" s="32"/>
      <c r="K14" s="32"/>
      <c r="L14" s="32"/>
      <c r="M14" s="32"/>
      <c r="N14" s="32"/>
      <c r="O14" s="32"/>
      <c r="P14" s="32"/>
      <c r="Q14" s="32"/>
    </row>
    <row r="15" spans="1:17" x14ac:dyDescent="0.3">
      <c r="A15" s="29" t="s">
        <v>100</v>
      </c>
      <c r="C15" s="41">
        <f>(C13*C14)*52</f>
        <v>0</v>
      </c>
      <c r="E15" s="32"/>
      <c r="F15" s="32"/>
      <c r="G15" s="32"/>
      <c r="H15" s="32"/>
      <c r="I15" s="32"/>
      <c r="J15" s="32"/>
      <c r="K15" s="32"/>
      <c r="L15" s="32"/>
      <c r="M15" s="32"/>
      <c r="N15" s="32"/>
      <c r="O15" s="32"/>
      <c r="P15" s="32"/>
      <c r="Q15" s="32"/>
    </row>
    <row r="16" spans="1:17" x14ac:dyDescent="0.3">
      <c r="A16" s="29" t="s">
        <v>12</v>
      </c>
      <c r="C16" s="41">
        <f>C15*15%</f>
        <v>0</v>
      </c>
      <c r="E16" s="32"/>
      <c r="F16" s="32"/>
      <c r="G16" s="32"/>
      <c r="H16" s="32"/>
      <c r="I16" s="32"/>
      <c r="J16" s="32"/>
      <c r="K16" s="32"/>
      <c r="L16" s="32"/>
      <c r="M16" s="32"/>
      <c r="N16" s="32"/>
      <c r="O16" s="32"/>
      <c r="P16" s="32"/>
      <c r="Q16" s="32"/>
    </row>
    <row r="17" spans="1:17" x14ac:dyDescent="0.3">
      <c r="A17" s="29" t="s">
        <v>22</v>
      </c>
      <c r="C17" s="42">
        <v>0</v>
      </c>
      <c r="E17" s="32"/>
      <c r="F17" s="32"/>
      <c r="G17" s="32"/>
      <c r="H17" s="32"/>
      <c r="I17" s="32"/>
      <c r="J17" s="32"/>
      <c r="K17" s="32"/>
      <c r="L17" s="32"/>
      <c r="M17" s="32"/>
      <c r="N17" s="32"/>
      <c r="O17" s="32"/>
      <c r="P17" s="32"/>
      <c r="Q17" s="32"/>
    </row>
    <row r="18" spans="1:17" x14ac:dyDescent="0.3">
      <c r="A18" s="43"/>
      <c r="B18" s="44" t="s">
        <v>4</v>
      </c>
      <c r="C18" s="45">
        <f>SUM(C15:C17)</f>
        <v>0</v>
      </c>
      <c r="E18" s="32"/>
      <c r="F18" s="32"/>
      <c r="G18" s="32"/>
      <c r="H18" s="32"/>
      <c r="I18" s="32"/>
      <c r="J18" s="32"/>
      <c r="K18" s="32"/>
      <c r="L18" s="32"/>
      <c r="M18" s="32"/>
      <c r="N18" s="32"/>
      <c r="O18" s="32"/>
      <c r="P18" s="32"/>
      <c r="Q18" s="32"/>
    </row>
    <row r="19" spans="1:17" x14ac:dyDescent="0.3">
      <c r="B19" s="46"/>
      <c r="E19" s="32"/>
      <c r="F19" s="32"/>
      <c r="G19" s="32"/>
      <c r="H19" s="32"/>
      <c r="I19" s="32"/>
      <c r="J19" s="32"/>
      <c r="K19" s="32"/>
      <c r="L19" s="32"/>
      <c r="M19" s="32"/>
      <c r="N19" s="32"/>
      <c r="O19" s="32"/>
      <c r="P19" s="32"/>
      <c r="Q19" s="32"/>
    </row>
    <row r="20" spans="1:17" x14ac:dyDescent="0.3">
      <c r="A20" s="37" t="s">
        <v>15</v>
      </c>
      <c r="B20" s="46"/>
      <c r="C20" s="35">
        <v>0</v>
      </c>
      <c r="E20" s="32" t="s">
        <v>27</v>
      </c>
      <c r="F20" s="32"/>
      <c r="G20" s="32"/>
      <c r="H20" s="32"/>
      <c r="I20" s="32"/>
      <c r="J20" s="32"/>
      <c r="K20" s="32"/>
      <c r="L20" s="32"/>
      <c r="M20" s="32"/>
      <c r="N20" s="32"/>
      <c r="O20" s="32"/>
      <c r="P20" s="32"/>
      <c r="Q20" s="32"/>
    </row>
    <row r="21" spans="1:17" x14ac:dyDescent="0.3">
      <c r="A21" s="43"/>
      <c r="B21" s="44" t="s">
        <v>13</v>
      </c>
      <c r="C21" s="45">
        <f>C20</f>
        <v>0</v>
      </c>
      <c r="E21" s="32"/>
      <c r="F21" s="32"/>
      <c r="G21" s="32"/>
      <c r="H21" s="32"/>
      <c r="I21" s="32"/>
      <c r="J21" s="32"/>
      <c r="K21" s="32"/>
      <c r="L21" s="32"/>
      <c r="M21" s="32"/>
      <c r="N21" s="32"/>
      <c r="O21" s="32"/>
      <c r="P21" s="32"/>
      <c r="Q21" s="32"/>
    </row>
    <row r="22" spans="1:17" x14ac:dyDescent="0.3">
      <c r="C22" s="47"/>
      <c r="E22" s="32"/>
      <c r="F22" s="32"/>
      <c r="G22" s="32"/>
      <c r="H22" s="32"/>
      <c r="I22" s="32"/>
      <c r="J22" s="32"/>
      <c r="K22" s="32"/>
      <c r="L22" s="32"/>
      <c r="M22" s="32"/>
      <c r="N22" s="32"/>
      <c r="O22" s="32"/>
      <c r="P22" s="32"/>
      <c r="Q22" s="32"/>
    </row>
    <row r="23" spans="1:17" x14ac:dyDescent="0.3">
      <c r="A23" s="37" t="s">
        <v>16</v>
      </c>
      <c r="C23" s="47"/>
      <c r="E23" s="32"/>
      <c r="F23" s="32"/>
      <c r="G23" s="32"/>
      <c r="H23" s="32"/>
      <c r="I23" s="32"/>
      <c r="J23" s="32"/>
      <c r="K23" s="32"/>
      <c r="L23" s="32"/>
      <c r="M23" s="32"/>
      <c r="N23" s="32"/>
      <c r="O23" s="32"/>
      <c r="P23" s="32"/>
      <c r="Q23" s="32"/>
    </row>
    <row r="24" spans="1:17" x14ac:dyDescent="0.3">
      <c r="A24" s="29" t="s">
        <v>23</v>
      </c>
      <c r="C24" s="48"/>
      <c r="E24" s="32"/>
      <c r="F24" s="32"/>
      <c r="G24" s="32"/>
      <c r="H24" s="32"/>
      <c r="I24" s="32"/>
      <c r="J24" s="32"/>
      <c r="K24" s="32"/>
      <c r="L24" s="32"/>
      <c r="M24" s="32"/>
      <c r="N24" s="32"/>
      <c r="O24" s="32"/>
      <c r="P24" s="32"/>
      <c r="Q24" s="32"/>
    </row>
    <row r="25" spans="1:17" x14ac:dyDescent="0.3">
      <c r="A25" s="49" t="s">
        <v>17</v>
      </c>
      <c r="C25" s="50">
        <v>0</v>
      </c>
      <c r="E25" s="32" t="s">
        <v>28</v>
      </c>
      <c r="F25" s="32"/>
      <c r="G25" s="32"/>
      <c r="H25" s="32"/>
      <c r="I25" s="32"/>
      <c r="J25" s="32"/>
      <c r="K25" s="32"/>
      <c r="L25" s="32"/>
      <c r="M25" s="32"/>
      <c r="N25" s="32"/>
      <c r="O25" s="32"/>
      <c r="P25" s="32"/>
      <c r="Q25" s="32"/>
    </row>
    <row r="26" spans="1:17" x14ac:dyDescent="0.3">
      <c r="A26" s="49" t="s">
        <v>18</v>
      </c>
      <c r="C26" s="50">
        <v>0</v>
      </c>
      <c r="E26" s="32" t="s">
        <v>29</v>
      </c>
      <c r="F26" s="32"/>
      <c r="G26" s="32"/>
      <c r="H26" s="32"/>
      <c r="I26" s="32"/>
      <c r="J26" s="32"/>
      <c r="K26" s="32"/>
      <c r="L26" s="32"/>
      <c r="M26" s="32"/>
      <c r="N26" s="32"/>
      <c r="O26" s="32"/>
      <c r="P26" s="32"/>
      <c r="Q26" s="32"/>
    </row>
    <row r="27" spans="1:17" x14ac:dyDescent="0.3">
      <c r="A27" s="49" t="s">
        <v>24</v>
      </c>
      <c r="C27" s="50">
        <v>0</v>
      </c>
      <c r="E27" s="32" t="s">
        <v>30</v>
      </c>
      <c r="F27" s="32"/>
      <c r="G27" s="32"/>
      <c r="H27" s="32"/>
      <c r="I27" s="32"/>
      <c r="J27" s="32"/>
      <c r="K27" s="32"/>
      <c r="L27" s="32"/>
      <c r="M27" s="32"/>
      <c r="N27" s="32"/>
      <c r="O27" s="32"/>
      <c r="P27" s="32"/>
      <c r="Q27" s="32"/>
    </row>
    <row r="28" spans="1:17" x14ac:dyDescent="0.3">
      <c r="A28" s="51" t="s">
        <v>5</v>
      </c>
      <c r="C28" s="39">
        <v>0</v>
      </c>
      <c r="E28" s="32" t="s">
        <v>31</v>
      </c>
      <c r="F28" s="32"/>
      <c r="G28" s="32"/>
      <c r="H28" s="32"/>
      <c r="I28" s="32"/>
      <c r="J28" s="32"/>
      <c r="K28" s="32"/>
      <c r="L28" s="32"/>
      <c r="M28" s="32"/>
      <c r="N28" s="32"/>
      <c r="O28" s="32"/>
      <c r="P28" s="32"/>
      <c r="Q28" s="32"/>
    </row>
    <row r="29" spans="1:17" x14ac:dyDescent="0.3">
      <c r="A29" s="29" t="s">
        <v>96</v>
      </c>
      <c r="C29" s="41">
        <f>C28*62</f>
        <v>0</v>
      </c>
      <c r="E29" s="32"/>
      <c r="F29" s="32"/>
      <c r="G29" s="32"/>
      <c r="H29" s="32"/>
      <c r="I29" s="32"/>
      <c r="J29" s="32"/>
      <c r="K29" s="32"/>
      <c r="L29" s="32"/>
      <c r="M29" s="32"/>
      <c r="N29" s="32"/>
      <c r="O29" s="32"/>
      <c r="P29" s="32"/>
      <c r="Q29" s="32"/>
    </row>
    <row r="30" spans="1:17" x14ac:dyDescent="0.3">
      <c r="A30" s="29" t="s">
        <v>19</v>
      </c>
      <c r="C30" s="41">
        <f>((C8/4)-C28)*10</f>
        <v>0</v>
      </c>
      <c r="E30" s="32"/>
      <c r="F30" s="32"/>
      <c r="G30" s="32"/>
      <c r="H30" s="32"/>
      <c r="I30" s="32"/>
      <c r="J30" s="32"/>
      <c r="K30" s="32"/>
      <c r="L30" s="32"/>
      <c r="M30" s="32"/>
      <c r="N30" s="32"/>
      <c r="O30" s="32"/>
      <c r="P30" s="32"/>
      <c r="Q30" s="32"/>
    </row>
    <row r="31" spans="1:17" x14ac:dyDescent="0.3">
      <c r="A31" s="29" t="s">
        <v>6</v>
      </c>
      <c r="C31" s="39">
        <v>0</v>
      </c>
      <c r="E31" s="32" t="s">
        <v>101</v>
      </c>
      <c r="F31" s="32"/>
      <c r="G31" s="32"/>
      <c r="H31" s="32"/>
      <c r="I31" s="32"/>
      <c r="J31" s="32"/>
      <c r="K31" s="32"/>
      <c r="L31" s="32"/>
      <c r="M31" s="32"/>
      <c r="N31" s="32"/>
      <c r="O31" s="32"/>
      <c r="P31" s="32"/>
      <c r="Q31" s="32"/>
    </row>
    <row r="32" spans="1:17" x14ac:dyDescent="0.3">
      <c r="A32" s="29" t="s">
        <v>97</v>
      </c>
      <c r="C32" s="41">
        <f>C31*95</f>
        <v>0</v>
      </c>
      <c r="E32" s="32"/>
      <c r="F32" s="32"/>
      <c r="G32" s="32"/>
      <c r="H32" s="32"/>
      <c r="I32" s="32"/>
      <c r="J32" s="32"/>
      <c r="K32" s="32"/>
      <c r="L32" s="32"/>
      <c r="M32" s="32"/>
      <c r="N32" s="32"/>
      <c r="O32" s="32"/>
      <c r="P32" s="32"/>
      <c r="Q32" s="32"/>
    </row>
    <row r="33" spans="1:17" x14ac:dyDescent="0.3">
      <c r="A33" s="29" t="s">
        <v>20</v>
      </c>
      <c r="C33" s="41">
        <f>((C8/16)-C31)*55</f>
        <v>0</v>
      </c>
      <c r="E33" s="32"/>
      <c r="F33" s="32"/>
      <c r="G33" s="32"/>
      <c r="H33" s="32"/>
      <c r="I33" s="32"/>
      <c r="J33" s="32"/>
      <c r="K33" s="32"/>
      <c r="L33" s="32"/>
      <c r="M33" s="32"/>
      <c r="N33" s="32"/>
      <c r="O33" s="32"/>
      <c r="P33" s="32"/>
      <c r="Q33" s="32"/>
    </row>
    <row r="34" spans="1:17" x14ac:dyDescent="0.3">
      <c r="B34" s="44" t="s">
        <v>13</v>
      </c>
      <c r="C34" s="45">
        <f>C33+C32+C30+C29+C25+C26+C27</f>
        <v>0</v>
      </c>
      <c r="E34" s="32"/>
      <c r="F34" s="32"/>
      <c r="G34" s="32"/>
      <c r="H34" s="32"/>
      <c r="I34" s="32"/>
      <c r="J34" s="32"/>
      <c r="K34" s="32"/>
      <c r="L34" s="32"/>
      <c r="M34" s="32"/>
      <c r="N34" s="32"/>
      <c r="O34" s="32"/>
      <c r="P34" s="32"/>
      <c r="Q34" s="32"/>
    </row>
    <row r="35" spans="1:17" x14ac:dyDescent="0.3">
      <c r="C35" s="47"/>
      <c r="E35" s="32"/>
      <c r="F35" s="32"/>
      <c r="G35" s="32"/>
      <c r="H35" s="32"/>
      <c r="I35" s="32"/>
      <c r="J35" s="32"/>
      <c r="K35" s="32"/>
      <c r="L35" s="32"/>
      <c r="M35" s="32"/>
      <c r="N35" s="32"/>
      <c r="O35" s="32"/>
      <c r="P35" s="32"/>
      <c r="Q35" s="32"/>
    </row>
    <row r="36" spans="1:17" x14ac:dyDescent="0.3">
      <c r="A36" s="37" t="s">
        <v>2</v>
      </c>
      <c r="C36" s="47"/>
      <c r="E36" s="32"/>
      <c r="F36" s="32"/>
      <c r="G36" s="32"/>
      <c r="H36" s="32"/>
      <c r="I36" s="32"/>
      <c r="J36" s="32"/>
      <c r="K36" s="32"/>
      <c r="L36" s="32"/>
      <c r="M36" s="32"/>
      <c r="N36" s="32"/>
      <c r="O36" s="32"/>
      <c r="P36" s="32"/>
      <c r="Q36" s="32"/>
    </row>
    <row r="37" spans="1:17" x14ac:dyDescent="0.3">
      <c r="A37" s="29" t="s">
        <v>21</v>
      </c>
      <c r="C37" s="52"/>
      <c r="E37" s="32"/>
      <c r="F37" s="32"/>
      <c r="G37" s="32"/>
      <c r="H37" s="32"/>
      <c r="I37" s="32"/>
      <c r="J37" s="32"/>
      <c r="K37" s="32"/>
      <c r="L37" s="32"/>
      <c r="M37" s="32"/>
      <c r="N37" s="32"/>
      <c r="O37" s="32"/>
      <c r="P37" s="32"/>
      <c r="Q37" s="32"/>
    </row>
    <row r="38" spans="1:17" x14ac:dyDescent="0.3">
      <c r="A38" s="49" t="s">
        <v>43</v>
      </c>
      <c r="C38" s="41">
        <f>($C$8*2.5)*1.44</f>
        <v>0</v>
      </c>
      <c r="E38" s="32"/>
      <c r="F38" s="32"/>
      <c r="G38" s="32"/>
      <c r="H38" s="32"/>
      <c r="I38" s="32"/>
      <c r="J38" s="32"/>
      <c r="K38" s="32"/>
      <c r="L38" s="32"/>
      <c r="M38" s="32"/>
      <c r="N38" s="32"/>
      <c r="O38" s="32"/>
      <c r="P38" s="32"/>
      <c r="Q38" s="32"/>
    </row>
    <row r="39" spans="1:17" x14ac:dyDescent="0.3">
      <c r="A39" s="49" t="s">
        <v>44</v>
      </c>
      <c r="C39" s="41">
        <f>($C$8*2.5)*0.06</f>
        <v>0</v>
      </c>
      <c r="E39" s="32"/>
      <c r="F39" s="32"/>
      <c r="G39" s="32"/>
      <c r="H39" s="32"/>
      <c r="I39" s="32"/>
      <c r="J39" s="32"/>
      <c r="K39" s="32"/>
      <c r="L39" s="32"/>
      <c r="M39" s="32"/>
      <c r="N39" s="32"/>
      <c r="O39" s="32"/>
      <c r="P39" s="32"/>
      <c r="Q39" s="32"/>
    </row>
    <row r="40" spans="1:17" x14ac:dyDescent="0.3">
      <c r="A40" s="49" t="s">
        <v>45</v>
      </c>
      <c r="C40" s="41">
        <f>($C$8*2.5)*0.03</f>
        <v>0</v>
      </c>
      <c r="E40" s="32"/>
      <c r="F40" s="32"/>
      <c r="G40" s="32"/>
      <c r="H40" s="32"/>
      <c r="I40" s="32"/>
      <c r="J40" s="32"/>
      <c r="K40" s="32"/>
      <c r="L40" s="32"/>
      <c r="M40" s="32"/>
      <c r="N40" s="32"/>
      <c r="O40" s="32"/>
      <c r="P40" s="32"/>
      <c r="Q40" s="32"/>
    </row>
    <row r="41" spans="1:17" x14ac:dyDescent="0.3">
      <c r="A41" s="29" t="s">
        <v>0</v>
      </c>
      <c r="C41" s="53"/>
      <c r="E41" s="32" t="s">
        <v>102</v>
      </c>
      <c r="F41" s="32"/>
      <c r="G41" s="32"/>
      <c r="H41" s="32"/>
      <c r="I41" s="32"/>
      <c r="J41" s="32"/>
      <c r="K41" s="32"/>
      <c r="L41" s="32"/>
      <c r="M41" s="32"/>
      <c r="N41" s="32"/>
      <c r="O41" s="32"/>
      <c r="P41" s="32"/>
      <c r="Q41" s="32"/>
    </row>
    <row r="42" spans="1:17" x14ac:dyDescent="0.3">
      <c r="A42" s="49" t="s">
        <v>46</v>
      </c>
      <c r="C42" s="41">
        <f>($C$8*1.8)</f>
        <v>0</v>
      </c>
      <c r="E42" s="32"/>
      <c r="F42" s="32"/>
      <c r="G42" s="32"/>
      <c r="H42" s="32"/>
      <c r="I42" s="32"/>
      <c r="J42" s="32"/>
      <c r="K42" s="32"/>
      <c r="L42" s="32"/>
      <c r="M42" s="32"/>
      <c r="N42" s="32"/>
      <c r="O42" s="32"/>
      <c r="P42" s="32"/>
      <c r="Q42" s="32"/>
    </row>
    <row r="43" spans="1:17" x14ac:dyDescent="0.3">
      <c r="A43" s="49" t="s">
        <v>47</v>
      </c>
      <c r="C43" s="41">
        <f>($C$8*40%)*0.01</f>
        <v>0</v>
      </c>
      <c r="E43" s="32"/>
      <c r="F43" s="32"/>
      <c r="G43" s="32"/>
      <c r="H43" s="32"/>
      <c r="I43" s="32"/>
      <c r="J43" s="32"/>
      <c r="K43" s="32"/>
      <c r="L43" s="32"/>
      <c r="M43" s="32"/>
      <c r="N43" s="32"/>
      <c r="O43" s="32"/>
      <c r="P43" s="32"/>
      <c r="Q43" s="32"/>
    </row>
    <row r="44" spans="1:17" x14ac:dyDescent="0.3">
      <c r="A44" s="29" t="s">
        <v>7</v>
      </c>
      <c r="C44" s="50">
        <v>0</v>
      </c>
      <c r="E44" s="32"/>
      <c r="F44" s="32"/>
      <c r="G44" s="32"/>
      <c r="H44" s="32"/>
      <c r="I44" s="32"/>
      <c r="J44" s="32"/>
      <c r="K44" s="32"/>
      <c r="L44" s="32"/>
      <c r="M44" s="32"/>
      <c r="N44" s="32"/>
      <c r="O44" s="32"/>
      <c r="P44" s="32"/>
      <c r="Q44" s="32"/>
    </row>
    <row r="45" spans="1:17" x14ac:dyDescent="0.3">
      <c r="A45" s="29" t="s">
        <v>8</v>
      </c>
      <c r="C45" s="41">
        <f>C44*C8</f>
        <v>0</v>
      </c>
      <c r="E45" s="32"/>
      <c r="F45" s="32"/>
      <c r="G45" s="32"/>
      <c r="H45" s="32"/>
      <c r="I45" s="32"/>
      <c r="J45" s="32"/>
      <c r="K45" s="32"/>
      <c r="L45" s="32"/>
      <c r="M45" s="32"/>
      <c r="N45" s="32"/>
      <c r="O45" s="32"/>
      <c r="P45" s="32"/>
      <c r="Q45" s="32"/>
    </row>
    <row r="46" spans="1:17" x14ac:dyDescent="0.3">
      <c r="A46" s="29" t="s">
        <v>33</v>
      </c>
      <c r="B46" s="54"/>
      <c r="C46" s="35">
        <v>0</v>
      </c>
      <c r="E46" s="32" t="s">
        <v>32</v>
      </c>
      <c r="F46" s="32"/>
      <c r="G46" s="32"/>
      <c r="H46" s="32"/>
      <c r="I46" s="32"/>
      <c r="J46" s="32"/>
      <c r="K46" s="32"/>
      <c r="L46" s="32"/>
      <c r="M46" s="32"/>
      <c r="N46" s="32"/>
      <c r="O46" s="32"/>
      <c r="P46" s="32"/>
      <c r="Q46" s="32"/>
    </row>
    <row r="47" spans="1:17" x14ac:dyDescent="0.3">
      <c r="A47" s="29" t="s">
        <v>1</v>
      </c>
      <c r="C47" s="42"/>
      <c r="E47" s="32" t="s">
        <v>34</v>
      </c>
      <c r="F47" s="32"/>
      <c r="G47" s="32"/>
      <c r="H47" s="32"/>
      <c r="I47" s="32"/>
      <c r="J47" s="32"/>
      <c r="K47" s="32"/>
      <c r="L47" s="32"/>
      <c r="M47" s="32"/>
      <c r="N47" s="32"/>
      <c r="O47" s="32"/>
      <c r="P47" s="32"/>
      <c r="Q47" s="32"/>
    </row>
    <row r="48" spans="1:17" x14ac:dyDescent="0.3">
      <c r="B48" s="44" t="s">
        <v>13</v>
      </c>
      <c r="C48" s="45">
        <f>C47+C46+C45+C43+C42+C40+C39+C38</f>
        <v>0</v>
      </c>
      <c r="E48" s="32"/>
      <c r="F48" s="32"/>
      <c r="G48" s="32"/>
      <c r="H48" s="32"/>
      <c r="I48" s="32"/>
      <c r="J48" s="32"/>
      <c r="K48" s="32"/>
      <c r="L48" s="32"/>
      <c r="M48" s="32"/>
      <c r="N48" s="32"/>
      <c r="O48" s="32"/>
      <c r="P48" s="32"/>
      <c r="Q48" s="32"/>
    </row>
    <row r="49" spans="1:17" x14ac:dyDescent="0.3">
      <c r="C49" s="55"/>
      <c r="E49" s="32"/>
      <c r="F49" s="32"/>
      <c r="G49" s="32"/>
      <c r="H49" s="32"/>
      <c r="I49" s="32"/>
      <c r="J49" s="32"/>
      <c r="K49" s="32"/>
      <c r="L49" s="32"/>
      <c r="M49" s="32"/>
      <c r="N49" s="32"/>
      <c r="O49" s="32"/>
      <c r="P49" s="32"/>
      <c r="Q49" s="32"/>
    </row>
    <row r="50" spans="1:17" x14ac:dyDescent="0.3">
      <c r="B50" s="44" t="s">
        <v>39</v>
      </c>
      <c r="C50" s="45">
        <f>C48+C34+C21+C18</f>
        <v>0</v>
      </c>
      <c r="E50" s="32"/>
      <c r="F50" s="32"/>
      <c r="G50" s="32"/>
      <c r="H50" s="32"/>
      <c r="I50" s="32"/>
      <c r="J50" s="32"/>
      <c r="K50" s="32"/>
      <c r="L50" s="32"/>
      <c r="M50" s="32"/>
      <c r="N50" s="32"/>
      <c r="O50" s="32"/>
      <c r="P50" s="32"/>
      <c r="Q50" s="32"/>
    </row>
    <row r="51" spans="1:17" x14ac:dyDescent="0.3">
      <c r="E51" s="32"/>
      <c r="F51" s="32"/>
      <c r="G51" s="32"/>
      <c r="H51" s="32"/>
      <c r="I51" s="32"/>
      <c r="J51" s="32"/>
      <c r="K51" s="32"/>
      <c r="L51" s="32"/>
      <c r="M51" s="32"/>
      <c r="N51" s="32"/>
      <c r="O51" s="32"/>
      <c r="P51" s="32"/>
      <c r="Q51" s="32"/>
    </row>
    <row r="52" spans="1:17" x14ac:dyDescent="0.3">
      <c r="A52" s="37" t="s">
        <v>35</v>
      </c>
      <c r="E52" s="32"/>
      <c r="F52" s="32"/>
      <c r="G52" s="32"/>
      <c r="H52" s="32"/>
      <c r="I52" s="32"/>
      <c r="J52" s="32"/>
      <c r="K52" s="32"/>
      <c r="L52" s="32"/>
      <c r="M52" s="32"/>
      <c r="N52" s="32"/>
      <c r="O52" s="32"/>
      <c r="P52" s="32"/>
      <c r="Q52" s="32"/>
    </row>
    <row r="53" spans="1:17" x14ac:dyDescent="0.3">
      <c r="A53" s="29" t="s">
        <v>36</v>
      </c>
      <c r="C53" s="56">
        <f>(C8*C10)</f>
        <v>0</v>
      </c>
      <c r="E53" s="32"/>
      <c r="F53" s="32"/>
      <c r="G53" s="32"/>
      <c r="H53" s="32"/>
      <c r="I53" s="32"/>
      <c r="J53" s="32"/>
      <c r="K53" s="32"/>
      <c r="L53" s="32"/>
      <c r="M53" s="32"/>
      <c r="N53" s="32"/>
      <c r="O53" s="32"/>
      <c r="P53" s="32"/>
      <c r="Q53" s="32"/>
    </row>
    <row r="54" spans="1:17" x14ac:dyDescent="0.3">
      <c r="A54" s="29" t="s">
        <v>38</v>
      </c>
      <c r="C54" s="56">
        <v>5000</v>
      </c>
      <c r="E54" s="32"/>
      <c r="F54" s="32"/>
      <c r="G54" s="32"/>
      <c r="H54" s="32"/>
      <c r="I54" s="32"/>
      <c r="J54" s="32"/>
      <c r="K54" s="32"/>
      <c r="L54" s="32"/>
      <c r="M54" s="32"/>
      <c r="N54" s="32"/>
      <c r="O54" s="32"/>
      <c r="P54" s="32"/>
      <c r="Q54" s="32"/>
    </row>
    <row r="55" spans="1:17" x14ac:dyDescent="0.3">
      <c r="B55" s="44" t="s">
        <v>40</v>
      </c>
      <c r="C55" s="57">
        <f>C53+C54</f>
        <v>5000</v>
      </c>
      <c r="E55" s="32"/>
      <c r="F55" s="32"/>
      <c r="G55" s="32"/>
      <c r="H55" s="32"/>
      <c r="I55" s="32"/>
      <c r="J55" s="32"/>
      <c r="K55" s="32"/>
      <c r="L55" s="32"/>
      <c r="M55" s="32"/>
      <c r="N55" s="32"/>
      <c r="O55" s="32"/>
      <c r="P55" s="32"/>
      <c r="Q55" s="32"/>
    </row>
    <row r="56" spans="1:17" x14ac:dyDescent="0.3">
      <c r="C56" s="58"/>
      <c r="E56" s="32"/>
      <c r="F56" s="32"/>
      <c r="G56" s="32"/>
      <c r="H56" s="32"/>
      <c r="I56" s="32"/>
      <c r="J56" s="32"/>
      <c r="K56" s="32"/>
      <c r="L56" s="32"/>
      <c r="M56" s="32"/>
      <c r="N56" s="32"/>
      <c r="O56" s="32"/>
      <c r="P56" s="32"/>
      <c r="Q56" s="32"/>
    </row>
    <row r="57" spans="1:17" x14ac:dyDescent="0.3">
      <c r="B57" s="43" t="s">
        <v>41</v>
      </c>
      <c r="C57" s="57">
        <f>C50-C55</f>
        <v>-5000</v>
      </c>
      <c r="E57" s="32"/>
      <c r="F57" s="32"/>
      <c r="G57" s="32"/>
      <c r="H57" s="32"/>
      <c r="I57" s="32"/>
      <c r="J57" s="32"/>
      <c r="K57" s="32"/>
      <c r="L57" s="32"/>
      <c r="M57" s="32"/>
      <c r="N57" s="32"/>
      <c r="O57" s="32"/>
      <c r="P57" s="32"/>
      <c r="Q57" s="32"/>
    </row>
  </sheetData>
  <phoneticPr fontId="1" type="noConversion"/>
  <pageMargins left="0.75" right="0.75" top="0.5" bottom="0.5" header="0.5" footer="0.5"/>
  <pageSetup scale="29" orientation="portrait" horizontalDpi="4294967292" verticalDpi="4294967292" r:id="rId1"/>
  <extLst>
    <ext xmlns:mx="http://schemas.microsoft.com/office/mac/excel/2008/main" uri="http://schemas.microsoft.com/office/mac/excel/2008/main">
      <mx:PLV Mode="1"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2"/>
  <sheetViews>
    <sheetView topLeftCell="A37" workbookViewId="0">
      <selection activeCell="D61" sqref="D61"/>
    </sheetView>
  </sheetViews>
  <sheetFormatPr defaultColWidth="11" defaultRowHeight="12.75" x14ac:dyDescent="0.2"/>
  <sheetData>
    <row r="1" spans="1:6" ht="13.5" thickBot="1" x14ac:dyDescent="0.25">
      <c r="A1" s="1"/>
      <c r="B1" s="1"/>
      <c r="C1" s="1"/>
      <c r="D1" s="2"/>
      <c r="E1" s="2"/>
      <c r="F1" s="1"/>
    </row>
    <row r="2" spans="1:6" ht="48" thickBot="1" x14ac:dyDescent="0.3">
      <c r="A2" s="3" t="s">
        <v>48</v>
      </c>
      <c r="B2" s="4"/>
      <c r="C2" s="4"/>
      <c r="D2" s="4"/>
      <c r="E2" s="4"/>
      <c r="F2" s="4"/>
    </row>
    <row r="3" spans="1:6" ht="39" thickBot="1" x14ac:dyDescent="0.25">
      <c r="A3" s="5" t="s">
        <v>49</v>
      </c>
      <c r="B3" s="5" t="s">
        <v>50</v>
      </c>
      <c r="C3" s="5" t="s">
        <v>51</v>
      </c>
      <c r="D3" s="5" t="s">
        <v>52</v>
      </c>
      <c r="E3" s="5" t="s">
        <v>53</v>
      </c>
      <c r="F3" s="4" t="s">
        <v>54</v>
      </c>
    </row>
    <row r="4" spans="1:6" ht="26.25" thickBot="1" x14ac:dyDescent="0.25">
      <c r="A4" s="5" t="s">
        <v>55</v>
      </c>
      <c r="B4" s="7">
        <v>5</v>
      </c>
      <c r="C4" s="7">
        <v>0.08</v>
      </c>
      <c r="D4" s="6"/>
      <c r="E4" s="6"/>
      <c r="F4" s="14">
        <v>0.4</v>
      </c>
    </row>
    <row r="5" spans="1:6" ht="26.25" thickBot="1" x14ac:dyDescent="0.25">
      <c r="A5" s="5" t="s">
        <v>56</v>
      </c>
      <c r="B5" s="7">
        <v>5</v>
      </c>
      <c r="C5" s="7">
        <v>0.05</v>
      </c>
      <c r="D5" s="6"/>
      <c r="E5" s="6"/>
      <c r="F5" s="14">
        <v>0.25</v>
      </c>
    </row>
    <row r="6" spans="1:6" ht="13.5" thickBot="1" x14ac:dyDescent="0.25">
      <c r="A6" s="11" t="s">
        <v>57</v>
      </c>
      <c r="B6" s="8">
        <v>1</v>
      </c>
      <c r="C6" s="8">
        <v>0.31</v>
      </c>
      <c r="D6" s="6"/>
      <c r="E6" s="6"/>
      <c r="F6" s="14">
        <v>0.31</v>
      </c>
    </row>
    <row r="7" spans="1:6" ht="51.75" thickBot="1" x14ac:dyDescent="0.25">
      <c r="A7" s="5" t="s">
        <v>58</v>
      </c>
      <c r="B7" s="7">
        <v>3</v>
      </c>
      <c r="C7" s="7">
        <v>0.25</v>
      </c>
      <c r="D7" s="5" t="s">
        <v>59</v>
      </c>
      <c r="E7" s="18">
        <v>0.5</v>
      </c>
      <c r="F7" s="14">
        <v>1.25</v>
      </c>
    </row>
    <row r="8" spans="1:6" ht="51.75" thickBot="1" x14ac:dyDescent="0.25">
      <c r="A8" s="5" t="s">
        <v>60</v>
      </c>
      <c r="B8" s="7">
        <v>1</v>
      </c>
      <c r="C8" s="23">
        <v>1</v>
      </c>
      <c r="D8" s="5" t="s">
        <v>61</v>
      </c>
      <c r="E8" s="23">
        <v>1</v>
      </c>
      <c r="F8" s="14">
        <v>2</v>
      </c>
    </row>
    <row r="9" spans="1:6" ht="39" thickBot="1" x14ac:dyDescent="0.25">
      <c r="A9" s="5" t="s">
        <v>62</v>
      </c>
      <c r="B9" s="7">
        <v>1</v>
      </c>
      <c r="C9" s="23">
        <v>2</v>
      </c>
      <c r="D9" s="5" t="s">
        <v>63</v>
      </c>
      <c r="E9" s="23">
        <v>1</v>
      </c>
      <c r="F9" s="14">
        <v>3</v>
      </c>
    </row>
    <row r="10" spans="1:6" ht="26.25" thickBot="1" x14ac:dyDescent="0.25">
      <c r="A10" s="5" t="s">
        <v>64</v>
      </c>
      <c r="B10" s="7">
        <v>1</v>
      </c>
      <c r="C10" s="23">
        <v>35</v>
      </c>
      <c r="D10" s="5" t="s">
        <v>65</v>
      </c>
      <c r="E10" s="23">
        <v>5</v>
      </c>
      <c r="F10" s="14">
        <v>40</v>
      </c>
    </row>
    <row r="11" spans="1:6" ht="39" thickBot="1" x14ac:dyDescent="0.25">
      <c r="A11" s="5" t="s">
        <v>66</v>
      </c>
      <c r="B11" s="7">
        <v>1</v>
      </c>
      <c r="C11" s="7">
        <v>0.01</v>
      </c>
      <c r="D11" s="5" t="s">
        <v>63</v>
      </c>
      <c r="E11" s="23">
        <v>1</v>
      </c>
      <c r="F11" s="14">
        <v>1.1000000000000001</v>
      </c>
    </row>
    <row r="12" spans="1:6" ht="13.5" thickBot="1" x14ac:dyDescent="0.25">
      <c r="A12" s="5" t="s">
        <v>67</v>
      </c>
      <c r="B12" s="7">
        <v>1</v>
      </c>
      <c r="C12" s="18">
        <v>0.1</v>
      </c>
      <c r="D12" s="6"/>
      <c r="E12" s="6"/>
      <c r="F12" s="14">
        <v>0.1</v>
      </c>
    </row>
    <row r="13" spans="1:6" ht="26.25" thickBot="1" x14ac:dyDescent="0.25">
      <c r="A13" s="5" t="s">
        <v>68</v>
      </c>
      <c r="B13" s="7">
        <v>2</v>
      </c>
      <c r="C13" s="18">
        <v>0.3</v>
      </c>
      <c r="D13" s="6"/>
      <c r="E13" s="6"/>
      <c r="F13" s="14">
        <v>0.6</v>
      </c>
    </row>
    <row r="14" spans="1:6" ht="26.25" thickBot="1" x14ac:dyDescent="0.25">
      <c r="A14" s="5" t="s">
        <v>69</v>
      </c>
      <c r="B14" s="7">
        <v>1</v>
      </c>
      <c r="C14" s="18">
        <v>0.5</v>
      </c>
      <c r="D14" s="6"/>
      <c r="E14" s="6"/>
      <c r="F14" s="14">
        <v>0.5</v>
      </c>
    </row>
    <row r="15" spans="1:6" ht="26.25" thickBot="1" x14ac:dyDescent="0.25">
      <c r="A15" s="5" t="s">
        <v>70</v>
      </c>
      <c r="B15" s="7">
        <v>1</v>
      </c>
      <c r="C15" s="7">
        <v>0.05</v>
      </c>
      <c r="D15" s="5" t="s">
        <v>71</v>
      </c>
      <c r="E15" s="7">
        <v>0.15</v>
      </c>
      <c r="F15" s="14">
        <v>0.2</v>
      </c>
    </row>
    <row r="16" spans="1:6" ht="51.75" thickBot="1" x14ac:dyDescent="0.25">
      <c r="A16" s="12" t="s">
        <v>72</v>
      </c>
      <c r="B16" s="9">
        <v>1</v>
      </c>
      <c r="C16" s="20">
        <v>7.2</v>
      </c>
      <c r="D16" s="6" t="s">
        <v>73</v>
      </c>
      <c r="E16" s="6"/>
      <c r="F16" s="14">
        <v>7.2</v>
      </c>
    </row>
    <row r="17" spans="1:26" ht="26.25" thickBot="1" x14ac:dyDescent="0.25">
      <c r="A17" s="12" t="s">
        <v>74</v>
      </c>
      <c r="B17" s="9">
        <v>1</v>
      </c>
      <c r="C17" s="9">
        <v>0.05</v>
      </c>
      <c r="D17" s="6" t="s">
        <v>75</v>
      </c>
      <c r="E17" s="24">
        <v>1</v>
      </c>
      <c r="F17" s="14">
        <v>1.05</v>
      </c>
    </row>
    <row r="18" spans="1:26" ht="26.25" thickBot="1" x14ac:dyDescent="0.25">
      <c r="A18" s="12" t="s">
        <v>76</v>
      </c>
      <c r="B18" s="9">
        <v>2</v>
      </c>
      <c r="C18" s="20">
        <v>0.5</v>
      </c>
      <c r="D18" s="6"/>
      <c r="E18" s="6"/>
      <c r="F18" s="14">
        <v>1</v>
      </c>
    </row>
    <row r="19" spans="1:26" ht="13.5" thickBot="1" x14ac:dyDescent="0.25">
      <c r="A19" s="5" t="s">
        <v>77</v>
      </c>
      <c r="B19" s="7">
        <v>1</v>
      </c>
      <c r="C19" s="23">
        <v>2</v>
      </c>
      <c r="D19" s="6"/>
      <c r="E19" s="6"/>
      <c r="F19" s="14">
        <v>2</v>
      </c>
    </row>
    <row r="20" spans="1:26" ht="26.25" thickBot="1" x14ac:dyDescent="0.25">
      <c r="A20" s="12" t="s">
        <v>78</v>
      </c>
      <c r="B20" s="9">
        <v>1</v>
      </c>
      <c r="C20" s="20">
        <v>0.3</v>
      </c>
      <c r="D20" s="6"/>
      <c r="E20" s="6"/>
      <c r="F20" s="14">
        <v>0.3</v>
      </c>
    </row>
    <row r="21" spans="1:26" ht="13.5" thickBot="1" x14ac:dyDescent="0.25">
      <c r="A21" s="1"/>
      <c r="B21" s="1"/>
      <c r="C21" s="1"/>
      <c r="D21" s="10"/>
      <c r="E21" s="10" t="s">
        <v>79</v>
      </c>
      <c r="F21" s="15">
        <f>(F4+F5+F6+F7+F8+F9+F10+F11+F12+F13+F14+F15+F16+F17+F18+F19+F20)</f>
        <v>61.260000000000005</v>
      </c>
    </row>
    <row r="22" spans="1:26" ht="13.5" thickBot="1" x14ac:dyDescent="0.25"/>
    <row r="23" spans="1:26" ht="48" thickBot="1" x14ac:dyDescent="0.3">
      <c r="A23" s="3" t="s">
        <v>80</v>
      </c>
      <c r="B23" s="4"/>
      <c r="C23" s="4"/>
      <c r="D23" s="4"/>
      <c r="E23" s="4"/>
      <c r="F23" s="4"/>
      <c r="G23" s="1"/>
      <c r="H23" s="1"/>
      <c r="I23" s="1"/>
      <c r="J23" s="1"/>
      <c r="K23" s="1"/>
      <c r="L23" s="1"/>
      <c r="M23" s="1"/>
      <c r="N23" s="1"/>
      <c r="O23" s="1"/>
      <c r="P23" s="1"/>
      <c r="Q23" s="1"/>
      <c r="R23" s="1"/>
      <c r="S23" s="1"/>
      <c r="T23" s="1"/>
      <c r="U23" s="1"/>
      <c r="V23" s="1"/>
      <c r="W23" s="1"/>
      <c r="X23" s="1"/>
      <c r="Y23" s="1"/>
      <c r="Z23" s="1"/>
    </row>
    <row r="24" spans="1:26" ht="39" thickBot="1" x14ac:dyDescent="0.25">
      <c r="A24" s="13" t="s">
        <v>49</v>
      </c>
      <c r="B24" s="13" t="s">
        <v>50</v>
      </c>
      <c r="C24" s="13" t="s">
        <v>51</v>
      </c>
      <c r="D24" s="6" t="s">
        <v>52</v>
      </c>
      <c r="E24" s="6"/>
      <c r="F24" s="6" t="s">
        <v>81</v>
      </c>
      <c r="G24" s="1"/>
      <c r="H24" s="1"/>
      <c r="I24" s="1"/>
      <c r="J24" s="1"/>
      <c r="K24" s="1"/>
      <c r="L24" s="1"/>
      <c r="M24" s="1"/>
      <c r="N24" s="1"/>
      <c r="O24" s="1"/>
      <c r="P24" s="1"/>
      <c r="Q24" s="1"/>
      <c r="R24" s="1"/>
      <c r="S24" s="1"/>
      <c r="T24" s="1"/>
      <c r="U24" s="1"/>
      <c r="V24" s="1"/>
      <c r="W24" s="1"/>
      <c r="X24" s="1"/>
      <c r="Y24" s="1"/>
      <c r="Z24" s="1"/>
    </row>
    <row r="25" spans="1:26" ht="26.25" thickBot="1" x14ac:dyDescent="0.25">
      <c r="A25" s="26" t="s">
        <v>55</v>
      </c>
      <c r="B25" s="25">
        <v>10</v>
      </c>
      <c r="C25" s="25">
        <v>0.08</v>
      </c>
      <c r="D25" s="19"/>
      <c r="E25" s="19"/>
      <c r="F25" s="16">
        <v>0.8</v>
      </c>
      <c r="G25" s="1"/>
      <c r="H25" s="1"/>
      <c r="I25" s="1"/>
      <c r="J25" s="1"/>
      <c r="K25" s="1"/>
      <c r="L25" s="1"/>
      <c r="M25" s="1"/>
      <c r="N25" s="1"/>
      <c r="O25" s="1"/>
      <c r="P25" s="1"/>
      <c r="Q25" s="1"/>
      <c r="R25" s="1"/>
      <c r="S25" s="1"/>
      <c r="T25" s="1"/>
      <c r="U25" s="1"/>
      <c r="V25" s="1"/>
      <c r="W25" s="1"/>
      <c r="X25" s="1"/>
      <c r="Y25" s="1"/>
      <c r="Z25" s="1"/>
    </row>
    <row r="26" spans="1:26" ht="26.25" thickBot="1" x14ac:dyDescent="0.25">
      <c r="A26" s="26" t="s">
        <v>56</v>
      </c>
      <c r="B26" s="25">
        <v>10</v>
      </c>
      <c r="C26" s="25">
        <v>0.05</v>
      </c>
      <c r="D26" s="19"/>
      <c r="E26" s="19"/>
      <c r="F26" s="16">
        <v>0.5</v>
      </c>
      <c r="G26" s="1"/>
      <c r="H26" s="1"/>
      <c r="I26" s="1"/>
      <c r="J26" s="1"/>
      <c r="K26" s="1"/>
      <c r="L26" s="1"/>
      <c r="M26" s="1"/>
      <c r="N26" s="1"/>
      <c r="O26" s="1"/>
      <c r="P26" s="1"/>
      <c r="Q26" s="1"/>
      <c r="R26" s="1"/>
      <c r="S26" s="1"/>
      <c r="T26" s="1"/>
      <c r="U26" s="1"/>
      <c r="V26" s="1"/>
      <c r="W26" s="1"/>
      <c r="X26" s="1"/>
      <c r="Y26" s="1"/>
      <c r="Z26" s="1"/>
    </row>
    <row r="27" spans="1:26" ht="51.75" thickBot="1" x14ac:dyDescent="0.25">
      <c r="A27" s="12" t="s">
        <v>82</v>
      </c>
      <c r="B27" s="20">
        <v>5</v>
      </c>
      <c r="C27" s="20">
        <v>0.06</v>
      </c>
      <c r="D27" s="19"/>
      <c r="E27" s="19"/>
      <c r="F27" s="16">
        <v>0.3</v>
      </c>
      <c r="G27" s="1"/>
      <c r="H27" s="1"/>
      <c r="I27" s="1"/>
      <c r="J27" s="1"/>
      <c r="K27" s="1"/>
      <c r="L27" s="1"/>
      <c r="M27" s="1"/>
      <c r="N27" s="1"/>
      <c r="O27" s="1"/>
      <c r="P27" s="1"/>
      <c r="Q27" s="1"/>
      <c r="R27" s="1"/>
      <c r="S27" s="1"/>
      <c r="T27" s="1"/>
      <c r="U27" s="1"/>
      <c r="V27" s="1"/>
      <c r="W27" s="1"/>
      <c r="X27" s="1"/>
      <c r="Y27" s="1"/>
      <c r="Z27" s="1"/>
    </row>
    <row r="28" spans="1:26" ht="26.25" thickBot="1" x14ac:dyDescent="0.25">
      <c r="A28" s="12" t="s">
        <v>83</v>
      </c>
      <c r="B28" s="20">
        <v>1</v>
      </c>
      <c r="C28" s="20">
        <v>0.46</v>
      </c>
      <c r="D28" s="19"/>
      <c r="E28" s="19"/>
      <c r="F28" s="16">
        <v>0.46</v>
      </c>
      <c r="G28" s="1"/>
      <c r="H28" s="1"/>
      <c r="I28" s="1"/>
      <c r="J28" s="1"/>
      <c r="K28" s="1"/>
      <c r="L28" s="1"/>
      <c r="M28" s="1"/>
      <c r="N28" s="1"/>
      <c r="O28" s="1"/>
      <c r="P28" s="1"/>
      <c r="Q28" s="1"/>
      <c r="R28" s="1"/>
      <c r="S28" s="1"/>
      <c r="T28" s="1"/>
      <c r="U28" s="1"/>
      <c r="V28" s="1"/>
      <c r="W28" s="1"/>
      <c r="X28" s="1"/>
      <c r="Y28" s="1"/>
      <c r="Z28" s="1"/>
    </row>
    <row r="29" spans="1:26" ht="51.75" thickBot="1" x14ac:dyDescent="0.25">
      <c r="A29" s="12" t="s">
        <v>84</v>
      </c>
      <c r="B29" s="20">
        <v>1</v>
      </c>
      <c r="C29" s="20">
        <v>0.46</v>
      </c>
      <c r="D29" s="19"/>
      <c r="E29" s="19"/>
      <c r="F29" s="16">
        <v>0.46</v>
      </c>
      <c r="G29" s="1"/>
      <c r="H29" s="1"/>
      <c r="I29" s="1"/>
      <c r="J29" s="1"/>
      <c r="K29" s="1"/>
      <c r="L29" s="1"/>
      <c r="M29" s="1"/>
      <c r="N29" s="1"/>
      <c r="O29" s="1"/>
      <c r="P29" s="1"/>
      <c r="Q29" s="1"/>
      <c r="R29" s="1"/>
      <c r="S29" s="1"/>
      <c r="T29" s="1"/>
      <c r="U29" s="1"/>
      <c r="V29" s="1"/>
      <c r="W29" s="1"/>
      <c r="X29" s="1"/>
      <c r="Y29" s="1"/>
      <c r="Z29" s="1"/>
    </row>
    <row r="30" spans="1:26" ht="39" thickBot="1" x14ac:dyDescent="0.25">
      <c r="A30" s="12" t="s">
        <v>85</v>
      </c>
      <c r="B30" s="20">
        <v>5</v>
      </c>
      <c r="C30" s="20">
        <v>0.7</v>
      </c>
      <c r="D30" s="19"/>
      <c r="E30" s="19"/>
      <c r="F30" s="16">
        <v>3.5</v>
      </c>
      <c r="G30" s="1"/>
      <c r="H30" s="1"/>
      <c r="I30" s="1"/>
      <c r="J30" s="1"/>
      <c r="K30" s="1"/>
      <c r="L30" s="1"/>
      <c r="M30" s="1"/>
      <c r="N30" s="1"/>
      <c r="O30" s="1"/>
      <c r="P30" s="1"/>
      <c r="Q30" s="1"/>
      <c r="R30" s="1"/>
      <c r="S30" s="1"/>
      <c r="T30" s="1"/>
      <c r="U30" s="1"/>
      <c r="V30" s="1"/>
      <c r="W30" s="1"/>
      <c r="X30" s="1"/>
      <c r="Y30" s="1"/>
      <c r="Z30" s="1"/>
    </row>
    <row r="31" spans="1:26" ht="39" thickBot="1" x14ac:dyDescent="0.25">
      <c r="A31" s="12" t="s">
        <v>86</v>
      </c>
      <c r="B31" s="20">
        <v>2</v>
      </c>
      <c r="C31" s="20">
        <v>0.3</v>
      </c>
      <c r="D31" s="19"/>
      <c r="E31" s="19"/>
      <c r="F31" s="16">
        <v>0.6</v>
      </c>
      <c r="G31" s="1"/>
      <c r="H31" s="1"/>
      <c r="I31" s="1"/>
      <c r="J31" s="1"/>
      <c r="K31" s="1"/>
      <c r="L31" s="1"/>
      <c r="M31" s="1"/>
      <c r="N31" s="1"/>
      <c r="O31" s="1"/>
      <c r="P31" s="1"/>
      <c r="Q31" s="1"/>
      <c r="R31" s="1"/>
      <c r="S31" s="1"/>
      <c r="T31" s="1"/>
      <c r="U31" s="1"/>
      <c r="V31" s="1"/>
      <c r="W31" s="1"/>
      <c r="X31" s="1"/>
      <c r="Y31" s="1"/>
      <c r="Z31" s="1"/>
    </row>
    <row r="32" spans="1:26" ht="26.25" thickBot="1" x14ac:dyDescent="0.25">
      <c r="A32" s="12" t="s">
        <v>87</v>
      </c>
      <c r="B32" s="20">
        <v>4</v>
      </c>
      <c r="C32" s="20">
        <v>0.3</v>
      </c>
      <c r="D32" s="19"/>
      <c r="E32" s="19"/>
      <c r="F32" s="16">
        <v>1.2</v>
      </c>
      <c r="G32" s="1"/>
      <c r="H32" s="1"/>
      <c r="I32" s="1"/>
      <c r="J32" s="1"/>
      <c r="K32" s="1"/>
      <c r="L32" s="1"/>
      <c r="M32" s="1"/>
      <c r="N32" s="1"/>
      <c r="O32" s="1"/>
      <c r="P32" s="1"/>
      <c r="Q32" s="1"/>
      <c r="R32" s="1"/>
      <c r="S32" s="1"/>
      <c r="T32" s="1"/>
      <c r="U32" s="1"/>
      <c r="V32" s="1"/>
      <c r="W32" s="1"/>
      <c r="X32" s="1"/>
      <c r="Y32" s="1"/>
      <c r="Z32" s="1"/>
    </row>
    <row r="33" spans="1:26" ht="51.75" thickBot="1" x14ac:dyDescent="0.25">
      <c r="A33" s="12" t="s">
        <v>88</v>
      </c>
      <c r="B33" s="20">
        <v>2</v>
      </c>
      <c r="C33" s="20">
        <v>7</v>
      </c>
      <c r="D33" s="19" t="s">
        <v>95</v>
      </c>
      <c r="E33" s="19"/>
      <c r="F33" s="16">
        <v>14</v>
      </c>
      <c r="G33" s="1"/>
      <c r="H33" s="1"/>
      <c r="I33" s="1"/>
      <c r="J33" s="1"/>
      <c r="K33" s="1"/>
      <c r="L33" s="1"/>
      <c r="M33" s="1"/>
      <c r="N33" s="1"/>
      <c r="O33" s="1"/>
      <c r="P33" s="1"/>
      <c r="Q33" s="1"/>
      <c r="R33" s="1"/>
      <c r="S33" s="1"/>
      <c r="T33" s="1"/>
      <c r="U33" s="1"/>
      <c r="V33" s="1"/>
      <c r="W33" s="1"/>
      <c r="X33" s="1"/>
      <c r="Y33" s="1"/>
      <c r="Z33" s="1"/>
    </row>
    <row r="34" spans="1:26" ht="51.75" thickBot="1" x14ac:dyDescent="0.25">
      <c r="A34" s="26" t="s">
        <v>58</v>
      </c>
      <c r="B34" s="25">
        <v>0.5</v>
      </c>
      <c r="C34" s="25">
        <v>3</v>
      </c>
      <c r="D34" s="27" t="s">
        <v>59</v>
      </c>
      <c r="E34" s="25">
        <v>0.5</v>
      </c>
      <c r="F34" s="16">
        <v>2</v>
      </c>
      <c r="G34" s="1"/>
      <c r="H34" s="1"/>
      <c r="I34" s="1"/>
      <c r="J34" s="1"/>
      <c r="K34" s="1"/>
      <c r="L34" s="1"/>
      <c r="M34" s="1"/>
      <c r="N34" s="1"/>
      <c r="O34" s="1"/>
      <c r="P34" s="1"/>
      <c r="Q34" s="1"/>
      <c r="R34" s="1"/>
      <c r="S34" s="1"/>
      <c r="T34" s="1"/>
      <c r="U34" s="1"/>
      <c r="V34" s="1"/>
      <c r="W34" s="1"/>
      <c r="X34" s="1"/>
      <c r="Y34" s="1"/>
      <c r="Z34" s="1"/>
    </row>
    <row r="35" spans="1:26" ht="51.75" thickBot="1" x14ac:dyDescent="0.25">
      <c r="A35" s="12" t="s">
        <v>89</v>
      </c>
      <c r="B35" s="20">
        <v>1</v>
      </c>
      <c r="C35" s="25">
        <v>1.1000000000000001</v>
      </c>
      <c r="D35" s="27" t="s">
        <v>61</v>
      </c>
      <c r="E35" s="25">
        <v>1</v>
      </c>
      <c r="F35" s="16">
        <v>2.1</v>
      </c>
      <c r="G35" s="1"/>
      <c r="H35" s="1"/>
      <c r="I35" s="1"/>
      <c r="J35" s="1"/>
      <c r="K35" s="1"/>
      <c r="L35" s="1"/>
      <c r="M35" s="1"/>
      <c r="N35" s="1"/>
      <c r="O35" s="1"/>
      <c r="P35" s="1"/>
      <c r="Q35" s="1"/>
      <c r="R35" s="1"/>
      <c r="S35" s="1"/>
      <c r="T35" s="1"/>
      <c r="U35" s="1"/>
      <c r="V35" s="1"/>
      <c r="W35" s="1"/>
      <c r="X35" s="1"/>
      <c r="Y35" s="1"/>
      <c r="Z35" s="1"/>
    </row>
    <row r="36" spans="1:26" ht="39" thickBot="1" x14ac:dyDescent="0.25">
      <c r="A36" s="12" t="s">
        <v>62</v>
      </c>
      <c r="B36" s="20">
        <v>1</v>
      </c>
      <c r="C36" s="25">
        <v>2</v>
      </c>
      <c r="D36" s="27" t="s">
        <v>63</v>
      </c>
      <c r="E36" s="25">
        <v>2</v>
      </c>
      <c r="F36" s="16">
        <v>4</v>
      </c>
      <c r="G36" s="1"/>
      <c r="H36" s="1"/>
      <c r="I36" s="1"/>
      <c r="J36" s="1"/>
      <c r="K36" s="1"/>
      <c r="L36" s="1"/>
      <c r="M36" s="1"/>
      <c r="N36" s="1"/>
      <c r="O36" s="1"/>
      <c r="P36" s="1"/>
      <c r="Q36" s="1"/>
      <c r="R36" s="1"/>
      <c r="S36" s="1"/>
      <c r="T36" s="1"/>
      <c r="U36" s="1"/>
      <c r="V36" s="1"/>
      <c r="W36" s="1"/>
      <c r="X36" s="1"/>
      <c r="Y36" s="1"/>
      <c r="Z36" s="1"/>
    </row>
    <row r="37" spans="1:26" ht="26.25" thickBot="1" x14ac:dyDescent="0.25">
      <c r="A37" s="12" t="s">
        <v>90</v>
      </c>
      <c r="B37" s="20">
        <v>1</v>
      </c>
      <c r="C37" s="20">
        <v>0.4</v>
      </c>
      <c r="D37" s="19"/>
      <c r="E37" s="19"/>
      <c r="F37" s="16">
        <v>0.4</v>
      </c>
      <c r="G37" s="1"/>
      <c r="H37" s="1"/>
      <c r="I37" s="1"/>
      <c r="J37" s="1"/>
      <c r="K37" s="1"/>
      <c r="L37" s="1"/>
      <c r="M37" s="1"/>
      <c r="N37" s="1"/>
      <c r="O37" s="1"/>
      <c r="P37" s="1"/>
      <c r="Q37" s="1"/>
      <c r="R37" s="1"/>
      <c r="S37" s="1"/>
      <c r="T37" s="1"/>
      <c r="U37" s="1"/>
      <c r="V37" s="1"/>
      <c r="W37" s="1"/>
      <c r="X37" s="1"/>
      <c r="Y37" s="1"/>
      <c r="Z37" s="1"/>
    </row>
    <row r="38" spans="1:26" ht="26.25" thickBot="1" x14ac:dyDescent="0.25">
      <c r="A38" s="12" t="s">
        <v>91</v>
      </c>
      <c r="B38" s="20">
        <v>1</v>
      </c>
      <c r="C38" s="20">
        <v>4</v>
      </c>
      <c r="D38" s="19"/>
      <c r="E38" s="19"/>
      <c r="F38" s="16">
        <v>4</v>
      </c>
      <c r="G38" s="1"/>
      <c r="H38" s="1"/>
      <c r="I38" s="1"/>
      <c r="J38" s="1"/>
      <c r="K38" s="1"/>
      <c r="L38" s="1"/>
      <c r="M38" s="1"/>
      <c r="N38" s="1"/>
      <c r="O38" s="1"/>
      <c r="P38" s="1"/>
      <c r="Q38" s="1"/>
      <c r="R38" s="1"/>
      <c r="S38" s="1"/>
      <c r="T38" s="1"/>
      <c r="U38" s="1"/>
      <c r="V38" s="1"/>
      <c r="W38" s="1"/>
      <c r="X38" s="1"/>
      <c r="Y38" s="1"/>
      <c r="Z38" s="1"/>
    </row>
    <row r="39" spans="1:26" ht="26.25" thickBot="1" x14ac:dyDescent="0.25">
      <c r="A39" s="12" t="s">
        <v>92</v>
      </c>
      <c r="B39" s="20">
        <v>1</v>
      </c>
      <c r="C39" s="25">
        <v>0.1</v>
      </c>
      <c r="D39" s="27" t="s">
        <v>71</v>
      </c>
      <c r="E39" s="25">
        <v>0.8</v>
      </c>
      <c r="F39" s="16">
        <v>0.9</v>
      </c>
      <c r="G39" s="1"/>
      <c r="H39" s="1"/>
      <c r="I39" s="1"/>
      <c r="J39" s="1"/>
      <c r="K39" s="1"/>
      <c r="L39" s="1"/>
      <c r="M39" s="1"/>
      <c r="N39" s="1"/>
      <c r="O39" s="1"/>
      <c r="P39" s="1"/>
      <c r="Q39" s="1"/>
      <c r="R39" s="1"/>
      <c r="S39" s="1"/>
      <c r="T39" s="1"/>
      <c r="U39" s="1"/>
      <c r="V39" s="1"/>
      <c r="W39" s="1"/>
      <c r="X39" s="1"/>
      <c r="Y39" s="1"/>
      <c r="Z39" s="1"/>
    </row>
    <row r="40" spans="1:26" ht="26.25" thickBot="1" x14ac:dyDescent="0.25">
      <c r="A40" s="12" t="s">
        <v>78</v>
      </c>
      <c r="B40" s="20">
        <v>2</v>
      </c>
      <c r="C40" s="20">
        <v>0.3</v>
      </c>
      <c r="D40" s="19"/>
      <c r="E40" s="19"/>
      <c r="F40" s="16">
        <v>0.6</v>
      </c>
      <c r="G40" s="1"/>
      <c r="H40" s="1"/>
      <c r="I40" s="1"/>
      <c r="J40" s="1"/>
      <c r="K40" s="1"/>
      <c r="L40" s="1"/>
      <c r="M40" s="1"/>
      <c r="N40" s="1"/>
      <c r="O40" s="1"/>
      <c r="P40" s="1"/>
      <c r="Q40" s="1"/>
      <c r="R40" s="1"/>
      <c r="S40" s="1"/>
      <c r="T40" s="1"/>
      <c r="U40" s="1"/>
      <c r="V40" s="1"/>
      <c r="W40" s="1"/>
      <c r="X40" s="1"/>
      <c r="Y40" s="1"/>
      <c r="Z40" s="1"/>
    </row>
    <row r="41" spans="1:26" ht="39" thickBot="1" x14ac:dyDescent="0.25">
      <c r="A41" s="12" t="s">
        <v>66</v>
      </c>
      <c r="B41" s="20">
        <v>0.05</v>
      </c>
      <c r="C41" s="25">
        <v>1</v>
      </c>
      <c r="D41" s="27" t="s">
        <v>63</v>
      </c>
      <c r="E41" s="25">
        <v>1</v>
      </c>
      <c r="F41" s="16">
        <v>1.05</v>
      </c>
      <c r="G41" s="1"/>
      <c r="H41" s="1"/>
      <c r="I41" s="1"/>
      <c r="J41" s="1"/>
      <c r="K41" s="1"/>
      <c r="L41" s="1"/>
      <c r="M41" s="1"/>
      <c r="N41" s="1"/>
      <c r="O41" s="1"/>
      <c r="P41" s="1"/>
      <c r="Q41" s="1"/>
      <c r="R41" s="1"/>
      <c r="S41" s="1"/>
      <c r="T41" s="1"/>
      <c r="U41" s="1"/>
      <c r="V41" s="1"/>
      <c r="W41" s="1"/>
      <c r="X41" s="1"/>
      <c r="Y41" s="1"/>
      <c r="Z41" s="1"/>
    </row>
    <row r="42" spans="1:26" ht="51.75" thickBot="1" x14ac:dyDescent="0.25">
      <c r="A42" s="12" t="s">
        <v>93</v>
      </c>
      <c r="B42" s="20">
        <v>1</v>
      </c>
      <c r="C42" s="20">
        <v>1</v>
      </c>
      <c r="D42" s="19"/>
      <c r="E42" s="19"/>
      <c r="F42" s="16">
        <v>1</v>
      </c>
      <c r="G42" s="1"/>
      <c r="H42" s="1"/>
      <c r="I42" s="1"/>
      <c r="J42" s="1"/>
      <c r="K42" s="1"/>
      <c r="L42" s="1"/>
      <c r="M42" s="1"/>
      <c r="N42" s="1"/>
      <c r="O42" s="1"/>
      <c r="P42" s="1"/>
      <c r="Q42" s="1"/>
      <c r="R42" s="1"/>
      <c r="S42" s="1"/>
      <c r="T42" s="1"/>
      <c r="U42" s="1"/>
      <c r="V42" s="1"/>
      <c r="W42" s="1"/>
      <c r="X42" s="1"/>
      <c r="Y42" s="1"/>
      <c r="Z42" s="1"/>
    </row>
    <row r="43" spans="1:26" ht="39" thickBot="1" x14ac:dyDescent="0.25">
      <c r="A43" s="12" t="s">
        <v>94</v>
      </c>
      <c r="B43" s="20">
        <v>3</v>
      </c>
      <c r="C43" s="20">
        <v>4</v>
      </c>
      <c r="D43" s="19"/>
      <c r="E43" s="19"/>
      <c r="F43" s="16">
        <v>12</v>
      </c>
      <c r="G43" s="1"/>
      <c r="H43" s="1"/>
      <c r="I43" s="1"/>
      <c r="J43" s="1"/>
      <c r="K43" s="1"/>
      <c r="L43" s="1"/>
      <c r="M43" s="1"/>
      <c r="N43" s="1"/>
      <c r="O43" s="1"/>
      <c r="P43" s="1"/>
      <c r="Q43" s="1"/>
      <c r="R43" s="1"/>
      <c r="S43" s="1"/>
      <c r="T43" s="1"/>
      <c r="U43" s="1"/>
      <c r="V43" s="1"/>
      <c r="W43" s="1"/>
      <c r="X43" s="1"/>
      <c r="Y43" s="1"/>
      <c r="Z43" s="1"/>
    </row>
    <row r="44" spans="1:26" ht="13.5" thickBot="1" x14ac:dyDescent="0.25">
      <c r="A44" s="12" t="s">
        <v>67</v>
      </c>
      <c r="B44" s="20">
        <v>1</v>
      </c>
      <c r="C44" s="20">
        <v>0.1</v>
      </c>
      <c r="D44" s="19"/>
      <c r="E44" s="19"/>
      <c r="F44" s="16">
        <v>0.1</v>
      </c>
      <c r="G44" s="1"/>
      <c r="H44" s="1"/>
      <c r="I44" s="1"/>
      <c r="J44" s="1"/>
      <c r="K44" s="1"/>
      <c r="L44" s="1"/>
      <c r="M44" s="1"/>
      <c r="N44" s="1"/>
      <c r="O44" s="1"/>
      <c r="P44" s="1"/>
      <c r="Q44" s="1"/>
      <c r="R44" s="1"/>
      <c r="S44" s="1"/>
      <c r="T44" s="1"/>
      <c r="U44" s="1"/>
      <c r="V44" s="1"/>
      <c r="W44" s="1"/>
      <c r="X44" s="1"/>
      <c r="Y44" s="1"/>
      <c r="Z44" s="1"/>
    </row>
    <row r="45" spans="1:26" ht="26.25" thickBot="1" x14ac:dyDescent="0.25">
      <c r="A45" s="12" t="s">
        <v>98</v>
      </c>
      <c r="B45" s="20">
        <v>2</v>
      </c>
      <c r="C45" s="20">
        <v>0.3</v>
      </c>
      <c r="D45" s="19"/>
      <c r="E45" s="19"/>
      <c r="F45" s="16">
        <v>0.6</v>
      </c>
      <c r="G45" s="1"/>
      <c r="H45" s="1"/>
      <c r="I45" s="1"/>
      <c r="J45" s="1"/>
      <c r="K45" s="1"/>
      <c r="L45" s="1"/>
      <c r="M45" s="1"/>
      <c r="N45" s="1"/>
      <c r="O45" s="1"/>
      <c r="P45" s="1"/>
      <c r="Q45" s="1"/>
      <c r="R45" s="1"/>
      <c r="S45" s="1"/>
      <c r="T45" s="1"/>
      <c r="U45" s="1"/>
      <c r="V45" s="1"/>
      <c r="W45" s="1"/>
      <c r="X45" s="1"/>
      <c r="Y45" s="1"/>
      <c r="Z45" s="1"/>
    </row>
    <row r="46" spans="1:26" ht="13.5" thickBot="1" x14ac:dyDescent="0.25">
      <c r="A46" s="12" t="s">
        <v>77</v>
      </c>
      <c r="B46" s="20">
        <v>1</v>
      </c>
      <c r="C46" s="20">
        <v>2</v>
      </c>
      <c r="D46" s="19"/>
      <c r="E46" s="19"/>
      <c r="F46" s="16">
        <v>2</v>
      </c>
      <c r="G46" s="1"/>
      <c r="H46" s="1"/>
      <c r="I46" s="1"/>
      <c r="J46" s="1"/>
      <c r="K46" s="1"/>
      <c r="L46" s="1"/>
      <c r="M46" s="1"/>
      <c r="N46" s="1"/>
      <c r="O46" s="1"/>
      <c r="P46" s="1"/>
      <c r="Q46" s="1"/>
      <c r="R46" s="1"/>
      <c r="S46" s="1"/>
      <c r="T46" s="1"/>
      <c r="U46" s="1"/>
      <c r="V46" s="1"/>
      <c r="W46" s="1"/>
      <c r="X46" s="1"/>
      <c r="Y46" s="1"/>
      <c r="Z46" s="1"/>
    </row>
    <row r="47" spans="1:26" ht="26.25" thickBot="1" x14ac:dyDescent="0.25">
      <c r="A47" s="12" t="s">
        <v>64</v>
      </c>
      <c r="B47" s="20">
        <v>1</v>
      </c>
      <c r="C47" s="25">
        <v>35</v>
      </c>
      <c r="D47" s="27" t="s">
        <v>65</v>
      </c>
      <c r="E47" s="25">
        <v>5</v>
      </c>
      <c r="F47" s="16">
        <v>40</v>
      </c>
      <c r="G47" s="1"/>
      <c r="H47" s="1"/>
      <c r="I47" s="1"/>
      <c r="J47" s="1"/>
      <c r="K47" s="1"/>
      <c r="L47" s="1"/>
      <c r="M47" s="1"/>
      <c r="N47" s="1"/>
      <c r="O47" s="1"/>
      <c r="P47" s="1"/>
      <c r="Q47" s="1"/>
      <c r="R47" s="1"/>
      <c r="S47" s="1"/>
      <c r="T47" s="1"/>
      <c r="U47" s="1"/>
      <c r="V47" s="1"/>
      <c r="W47" s="1"/>
      <c r="X47" s="1"/>
      <c r="Y47" s="1"/>
      <c r="Z47" s="1"/>
    </row>
    <row r="48" spans="1:26" ht="13.5" thickBot="1" x14ac:dyDescent="0.25">
      <c r="A48" s="12" t="s">
        <v>57</v>
      </c>
      <c r="B48" s="20">
        <v>1</v>
      </c>
      <c r="C48" s="20">
        <v>0.31</v>
      </c>
      <c r="D48" s="19"/>
      <c r="E48" s="19"/>
      <c r="F48" s="16">
        <v>0.31</v>
      </c>
      <c r="G48" s="1"/>
      <c r="H48" s="1"/>
      <c r="I48" s="1"/>
      <c r="J48" s="1"/>
      <c r="K48" s="1"/>
      <c r="L48" s="1"/>
      <c r="M48" s="1"/>
      <c r="N48" s="1"/>
      <c r="O48" s="1"/>
      <c r="P48" s="1"/>
      <c r="Q48" s="1"/>
      <c r="R48" s="1"/>
      <c r="S48" s="1"/>
      <c r="T48" s="1"/>
      <c r="U48" s="1"/>
      <c r="V48" s="1"/>
      <c r="W48" s="1"/>
      <c r="X48" s="1"/>
      <c r="Y48" s="1"/>
      <c r="Z48" s="1"/>
    </row>
    <row r="49" spans="1:26" ht="26.25" thickBot="1" x14ac:dyDescent="0.25">
      <c r="A49" s="12" t="s">
        <v>69</v>
      </c>
      <c r="B49" s="20">
        <v>1</v>
      </c>
      <c r="C49" s="25">
        <v>0.5</v>
      </c>
      <c r="D49" s="19"/>
      <c r="E49" s="19"/>
      <c r="F49" s="16">
        <v>0.5</v>
      </c>
      <c r="G49" s="1"/>
      <c r="H49" s="1"/>
      <c r="I49" s="1"/>
      <c r="J49" s="1"/>
      <c r="K49" s="1"/>
      <c r="L49" s="1"/>
      <c r="M49" s="1"/>
      <c r="N49" s="1"/>
      <c r="O49" s="1"/>
      <c r="P49" s="1"/>
      <c r="Q49" s="1"/>
      <c r="R49" s="1"/>
      <c r="S49" s="1"/>
      <c r="T49" s="1"/>
      <c r="U49" s="1"/>
      <c r="V49" s="1"/>
      <c r="W49" s="1"/>
      <c r="X49" s="1"/>
      <c r="Y49" s="1"/>
      <c r="Z49" s="1"/>
    </row>
    <row r="50" spans="1:26" ht="26.25" thickBot="1" x14ac:dyDescent="0.25">
      <c r="A50" s="12" t="s">
        <v>74</v>
      </c>
      <c r="B50" s="20">
        <v>0.05</v>
      </c>
      <c r="C50" s="20">
        <v>1</v>
      </c>
      <c r="D50" s="19" t="s">
        <v>75</v>
      </c>
      <c r="E50" s="16">
        <v>1</v>
      </c>
      <c r="F50" s="16">
        <v>1.05</v>
      </c>
      <c r="G50" s="1"/>
      <c r="H50" s="1"/>
      <c r="I50" s="1"/>
      <c r="J50" s="1"/>
      <c r="K50" s="1"/>
      <c r="L50" s="1"/>
      <c r="M50" s="1"/>
      <c r="N50" s="1"/>
      <c r="O50" s="1"/>
      <c r="P50" s="1"/>
      <c r="Q50" s="1"/>
      <c r="R50" s="1"/>
      <c r="S50" s="1"/>
      <c r="T50" s="1"/>
      <c r="U50" s="1"/>
      <c r="V50" s="1"/>
      <c r="W50" s="1"/>
      <c r="X50" s="1"/>
      <c r="Y50" s="1"/>
      <c r="Z50" s="1"/>
    </row>
    <row r="51" spans="1:26" ht="26.25" thickBot="1" x14ac:dyDescent="0.25">
      <c r="A51" s="12" t="s">
        <v>76</v>
      </c>
      <c r="B51" s="20">
        <v>2</v>
      </c>
      <c r="C51" s="20">
        <v>0.5</v>
      </c>
      <c r="D51" s="19"/>
      <c r="E51" s="19"/>
      <c r="F51" s="16">
        <v>1</v>
      </c>
      <c r="G51" s="1"/>
      <c r="H51" s="1"/>
      <c r="I51" s="1"/>
      <c r="J51" s="1"/>
      <c r="K51" s="1"/>
      <c r="L51" s="1"/>
      <c r="M51" s="1"/>
      <c r="N51" s="1"/>
      <c r="O51" s="1"/>
      <c r="P51" s="1"/>
      <c r="Q51" s="1"/>
      <c r="R51" s="1"/>
      <c r="S51" s="1"/>
      <c r="T51" s="1"/>
      <c r="U51" s="1"/>
      <c r="V51" s="1"/>
      <c r="W51" s="1"/>
      <c r="X51" s="1"/>
      <c r="Y51" s="1"/>
      <c r="Z51" s="1"/>
    </row>
    <row r="52" spans="1:26" ht="13.5" thickBot="1" x14ac:dyDescent="0.25">
      <c r="A52" s="1"/>
      <c r="B52" s="21"/>
      <c r="C52" s="21"/>
      <c r="D52" s="22"/>
      <c r="E52" s="22" t="s">
        <v>79</v>
      </c>
      <c r="F52" s="17">
        <f>(F25+F26+F27+F28+F29+F30+F31+F32+F33+F34+F35+F36+F37+F38+F39+F40+F41+F42+F43+F44+F45+F46+F47+F48+F49+F50+F51)</f>
        <v>95.429999999999993</v>
      </c>
      <c r="G52" s="1"/>
      <c r="H52" s="1"/>
      <c r="I52" s="1"/>
      <c r="J52" s="1"/>
      <c r="K52" s="1"/>
      <c r="L52" s="1"/>
      <c r="M52" s="1"/>
      <c r="N52" s="1"/>
      <c r="O52" s="1"/>
      <c r="P52" s="1"/>
      <c r="Q52" s="1"/>
      <c r="R52" s="1"/>
      <c r="S52" s="1"/>
      <c r="T52" s="1"/>
      <c r="U52" s="1"/>
      <c r="V52" s="1"/>
      <c r="W52" s="1"/>
      <c r="X52" s="1"/>
      <c r="Y52" s="1"/>
      <c r="Z52" s="1"/>
    </row>
  </sheetData>
  <phoneticPr fontId="1" type="noConversion"/>
  <pageMargins left="0.75" right="0.75" top="1" bottom="1" header="0.5" footer="0.5"/>
  <pageSetup orientation="portrait" horizontalDpi="4294967292" verticalDpi="4294967292" r:id="rId1"/>
  <legacyDrawing r:id="rId2"/>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vt:lpstr>
      <vt:lpstr>Foster-Mentor Bag Costs</vt:lpstr>
    </vt:vector>
  </TitlesOfParts>
  <Company>Humane Alliance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Marianne Luft</dc:creator>
  <cp:lastModifiedBy>Kaisa Butcher</cp:lastModifiedBy>
  <dcterms:created xsi:type="dcterms:W3CDTF">2012-02-28T21:08:26Z</dcterms:created>
  <dcterms:modified xsi:type="dcterms:W3CDTF">2018-10-01T00:48:38Z</dcterms:modified>
</cp:coreProperties>
</file>